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6003_Výstavba kanalizace - Kolomuty\#VÍCEPRÁCE\00_INVESTOR\00_Změnové listy_INVESTOR_projednané\6003_Jizera B_Dodatek D3 - úprava ZA - oprava 6.1.2023\"/>
    </mc:Choice>
  </mc:AlternateContent>
  <xr:revisionPtr revIDLastSave="0" documentId="13_ncr:1_{A106514E-CA34-4C7F-B279-EA85A5C62F61}" xr6:coauthVersionLast="47" xr6:coauthVersionMax="47" xr10:uidLastSave="{00000000-0000-0000-0000-000000000000}"/>
  <bookViews>
    <workbookView xWindow="28680" yWindow="-120" windowWidth="29040" windowHeight="15840" tabRatio="907" activeTab="8" xr2:uid="{00000000-000D-0000-FFFF-FFFF00000000}"/>
  </bookViews>
  <sheets>
    <sheet name="Rekapitulace" sheetId="47" r:id="rId1"/>
    <sheet name="SO 02.1. - Výtlačný řad V1" sheetId="39" r:id="rId2"/>
    <sheet name="SO 01.5. - Stoka B" sheetId="40" r:id="rId3"/>
    <sheet name="SO 01.6. - Stoka BA" sheetId="41" r:id="rId4"/>
    <sheet name="SO 01.7. - Stoka BA-1" sheetId="42" r:id="rId5"/>
    <sheet name="SO 01.8. - Stoka BA-1-1" sheetId="43" r:id="rId6"/>
    <sheet name="SO 01.9. - Stoka BA-1-2" sheetId="44" r:id="rId7"/>
    <sheet name="SO 01.10. - Stoka BA-1-3" sheetId="45" r:id="rId8"/>
    <sheet name="SO 07.2 - Přeložka vodovodu BA-" sheetId="48" r:id="rId9"/>
  </sheets>
  <definedNames>
    <definedName name="_xlnm.Print_Titles" localSheetId="0">Rekapitulace!$10:$11</definedName>
    <definedName name="_xlnm.Print_Titles" localSheetId="7">'SO 01.10. - Stoka BA-1-3'!$10:$11</definedName>
    <definedName name="_xlnm.Print_Titles" localSheetId="2">'SO 01.5. - Stoka B'!$10:$11</definedName>
    <definedName name="_xlnm.Print_Titles" localSheetId="3">'SO 01.6. - Stoka BA'!$10:$11</definedName>
    <definedName name="_xlnm.Print_Titles" localSheetId="4">'SO 01.7. - Stoka BA-1'!$10:$11</definedName>
    <definedName name="_xlnm.Print_Titles" localSheetId="5">'SO 01.8. - Stoka BA-1-1'!$10:$11</definedName>
    <definedName name="_xlnm.Print_Titles" localSheetId="6">'SO 01.9. - Stoka BA-1-2'!$10:$11</definedName>
    <definedName name="_xlnm.Print_Titles" localSheetId="1">'SO 02.1. - Výtlačný řad V1'!$10:$11</definedName>
    <definedName name="_xlnm.Print_Titles" localSheetId="8">'SO 07.2 - Přeložka vodovodu BA-'!$10:$11</definedName>
    <definedName name="_xlnm.Print_Area" localSheetId="0">Rekapitulace!$A$1:$F$43</definedName>
    <definedName name="_xlnm.Print_Area" localSheetId="7">'SO 01.10. - Stoka BA-1-3'!$A$1:$M$43</definedName>
    <definedName name="_xlnm.Print_Area" localSheetId="2">'SO 01.5. - Stoka B'!$A$1:$M$37</definedName>
    <definedName name="_xlnm.Print_Area" localSheetId="3">'SO 01.6. - Stoka BA'!$A$1:$M$37</definedName>
    <definedName name="_xlnm.Print_Area" localSheetId="4">'SO 01.7. - Stoka BA-1'!$A$1:$M$37</definedName>
    <definedName name="_xlnm.Print_Area" localSheetId="5">'SO 01.8. - Stoka BA-1-1'!$A$1:$M$42</definedName>
    <definedName name="_xlnm.Print_Area" localSheetId="6">'SO 01.9. - Stoka BA-1-2'!$A$1:$M$42</definedName>
    <definedName name="_xlnm.Print_Area" localSheetId="1">'SO 02.1. - Výtlačný řad V1'!$A$1:$M$42</definedName>
    <definedName name="_xlnm.Print_Area" localSheetId="8">'SO 07.2 - Přeložka vodovodu BA-'!$A$1:$M$42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9" i="39" l="1"/>
  <c r="E24" i="48"/>
  <c r="E19" i="48"/>
  <c r="H17" i="40"/>
  <c r="K31" i="48" l="1"/>
  <c r="K28" i="48"/>
  <c r="K26" i="48"/>
  <c r="K21" i="48"/>
  <c r="H28" i="48" l="1"/>
  <c r="H26" i="48"/>
  <c r="K23" i="48"/>
  <c r="K17" i="48"/>
  <c r="K32" i="45"/>
  <c r="K28" i="45"/>
  <c r="K26" i="45"/>
  <c r="K23" i="45"/>
  <c r="K21" i="45"/>
  <c r="K17" i="45"/>
  <c r="H32" i="45"/>
  <c r="H28" i="45"/>
  <c r="H26" i="45"/>
  <c r="H23" i="45"/>
  <c r="H21" i="45"/>
  <c r="H17" i="45"/>
  <c r="K31" i="44"/>
  <c r="K28" i="44"/>
  <c r="K26" i="44"/>
  <c r="K23" i="44"/>
  <c r="K21" i="44"/>
  <c r="K17" i="44"/>
  <c r="H31" i="44"/>
  <c r="H28" i="44"/>
  <c r="H26" i="44"/>
  <c r="H23" i="44"/>
  <c r="H21" i="44"/>
  <c r="H17" i="44"/>
  <c r="K31" i="43"/>
  <c r="K28" i="43"/>
  <c r="K26" i="43"/>
  <c r="K23" i="43"/>
  <c r="K21" i="43"/>
  <c r="K17" i="43"/>
  <c r="H31" i="43"/>
  <c r="H28" i="43"/>
  <c r="H26" i="43"/>
  <c r="H23" i="43"/>
  <c r="H21" i="43"/>
  <c r="H17" i="43"/>
  <c r="K26" i="42"/>
  <c r="K23" i="42"/>
  <c r="K21" i="42"/>
  <c r="K17" i="42"/>
  <c r="H23" i="42"/>
  <c r="H21" i="42"/>
  <c r="H17" i="42"/>
  <c r="K26" i="41"/>
  <c r="K23" i="41"/>
  <c r="K21" i="41"/>
  <c r="K17" i="41"/>
  <c r="H23" i="41"/>
  <c r="H21" i="41"/>
  <c r="H17" i="41"/>
  <c r="K21" i="40"/>
  <c r="K17" i="40"/>
  <c r="H23" i="40"/>
  <c r="K23" i="40" s="1"/>
  <c r="H28" i="39"/>
  <c r="K28" i="39" s="1"/>
  <c r="H26" i="39"/>
  <c r="K26" i="39" s="1"/>
  <c r="H23" i="39"/>
  <c r="K23" i="39" s="1"/>
  <c r="H21" i="39"/>
  <c r="K21" i="39" s="1"/>
  <c r="H17" i="39"/>
  <c r="K17" i="39" s="1"/>
  <c r="E34" i="48" l="1"/>
  <c r="Q18" i="45" l="1"/>
  <c r="Q19" i="45"/>
  <c r="Q20" i="45"/>
  <c r="Q22" i="45"/>
  <c r="Q24" i="45"/>
  <c r="Q25" i="45"/>
  <c r="Q27" i="45"/>
  <c r="Q28" i="45"/>
  <c r="Q29" i="45"/>
  <c r="Q30" i="45"/>
  <c r="Q31" i="45"/>
  <c r="O17" i="45"/>
  <c r="Q17" i="45" s="1"/>
  <c r="O21" i="45"/>
  <c r="Q21" i="45" s="1"/>
  <c r="O23" i="45"/>
  <c r="Q23" i="45" s="1"/>
  <c r="O26" i="45"/>
  <c r="Q26" i="45" s="1"/>
  <c r="O28" i="45"/>
  <c r="O32" i="45"/>
  <c r="Q32" i="45" s="1"/>
  <c r="O21" i="44"/>
  <c r="O23" i="44"/>
  <c r="Q23" i="44" s="1"/>
  <c r="O26" i="44"/>
  <c r="Q26" i="44" s="1"/>
  <c r="O28" i="44"/>
  <c r="Q28" i="44" s="1"/>
  <c r="O31" i="44"/>
  <c r="Q31" i="44" s="1"/>
  <c r="O17" i="44"/>
  <c r="Q18" i="44"/>
  <c r="Q19" i="44"/>
  <c r="Q20" i="44"/>
  <c r="Q21" i="44"/>
  <c r="Q22" i="44"/>
  <c r="Q24" i="44"/>
  <c r="Q25" i="44"/>
  <c r="Q27" i="44"/>
  <c r="Q29" i="44"/>
  <c r="Q30" i="44"/>
  <c r="Q17" i="44"/>
  <c r="Q37" i="45" l="1"/>
  <c r="Q39" i="45" s="1"/>
  <c r="Q36" i="44"/>
  <c r="Q38" i="44" s="1"/>
  <c r="M27" i="48"/>
  <c r="M29" i="48"/>
  <c r="L28" i="48"/>
  <c r="M28" i="48" s="1"/>
  <c r="L26" i="48"/>
  <c r="M26" i="48" s="1"/>
  <c r="J27" i="48"/>
  <c r="J29" i="48"/>
  <c r="I28" i="48"/>
  <c r="J28" i="48" s="1"/>
  <c r="I26" i="48"/>
  <c r="J26" i="48" s="1"/>
  <c r="G27" i="48"/>
  <c r="G28" i="48"/>
  <c r="G29" i="48"/>
  <c r="G26" i="48"/>
  <c r="L28" i="45" l="1"/>
  <c r="M28" i="45" s="1"/>
  <c r="L26" i="45"/>
  <c r="M26" i="45" s="1"/>
  <c r="M27" i="45"/>
  <c r="M29" i="45"/>
  <c r="M30" i="45"/>
  <c r="J27" i="45"/>
  <c r="I28" i="45"/>
  <c r="J28" i="45"/>
  <c r="J29" i="45"/>
  <c r="I26" i="45"/>
  <c r="J26" i="45" s="1"/>
  <c r="G27" i="45"/>
  <c r="G28" i="45"/>
  <c r="G29" i="45"/>
  <c r="G26" i="45"/>
  <c r="M27" i="44"/>
  <c r="L28" i="44"/>
  <c r="M28" i="44" s="1"/>
  <c r="M29" i="44"/>
  <c r="L26" i="44"/>
  <c r="I28" i="44"/>
  <c r="J28" i="44" s="1"/>
  <c r="I26" i="44"/>
  <c r="J26" i="44" s="1"/>
  <c r="J27" i="44"/>
  <c r="J29" i="44"/>
  <c r="G27" i="44"/>
  <c r="G28" i="44"/>
  <c r="G29" i="44"/>
  <c r="G26" i="44"/>
  <c r="M27" i="43"/>
  <c r="M29" i="43"/>
  <c r="L28" i="43"/>
  <c r="M28" i="43" s="1"/>
  <c r="L26" i="43"/>
  <c r="M26" i="43" s="1"/>
  <c r="I28" i="43"/>
  <c r="J28" i="43" s="1"/>
  <c r="I26" i="43"/>
  <c r="J26" i="43" s="1"/>
  <c r="G28" i="43"/>
  <c r="G26" i="43"/>
  <c r="M26" i="44" l="1"/>
  <c r="L17" i="48"/>
  <c r="I17" i="48"/>
  <c r="J17" i="48" s="1"/>
  <c r="G17" i="48"/>
  <c r="G34" i="48"/>
  <c r="G33" i="48"/>
  <c r="J32" i="48"/>
  <c r="G32" i="48"/>
  <c r="L31" i="48"/>
  <c r="I31" i="48"/>
  <c r="G31" i="48"/>
  <c r="G24" i="48"/>
  <c r="L23" i="48"/>
  <c r="I23" i="48"/>
  <c r="G23" i="48"/>
  <c r="G22" i="48"/>
  <c r="L21" i="48"/>
  <c r="I21" i="48"/>
  <c r="G21" i="48"/>
  <c r="J19" i="48"/>
  <c r="J18" i="48"/>
  <c r="J21" i="48" l="1"/>
  <c r="M17" i="48"/>
  <c r="J31" i="48"/>
  <c r="M21" i="48"/>
  <c r="J23" i="48"/>
  <c r="M31" i="48"/>
  <c r="M23" i="48"/>
  <c r="G36" i="48"/>
  <c r="G38" i="48" s="1"/>
  <c r="D22" i="47" s="1"/>
  <c r="D23" i="47" s="1"/>
  <c r="J36" i="48" l="1"/>
  <c r="J38" i="48" s="1"/>
  <c r="E22" i="47" s="1"/>
  <c r="E23" i="47" s="1"/>
  <c r="M36" i="48"/>
  <c r="M38" i="48" s="1"/>
  <c r="F22" i="47" s="1"/>
  <c r="F23" i="47" s="1"/>
  <c r="D16" i="47" l="1"/>
  <c r="D15" i="47"/>
  <c r="E29" i="42"/>
  <c r="G33" i="41"/>
  <c r="E29" i="41"/>
  <c r="E29" i="40"/>
  <c r="E34" i="39"/>
  <c r="H31" i="39" s="1"/>
  <c r="L17" i="45"/>
  <c r="I17" i="45"/>
  <c r="L17" i="44"/>
  <c r="I17" i="44"/>
  <c r="L17" i="43"/>
  <c r="I17" i="43"/>
  <c r="I17" i="42"/>
  <c r="J17" i="42" s="1"/>
  <c r="L17" i="42"/>
  <c r="L17" i="41"/>
  <c r="I17" i="41"/>
  <c r="G17" i="41"/>
  <c r="L17" i="40"/>
  <c r="I17" i="40"/>
  <c r="G17" i="40"/>
  <c r="G35" i="45"/>
  <c r="G34" i="45"/>
  <c r="J33" i="45"/>
  <c r="G33" i="45"/>
  <c r="L32" i="45"/>
  <c r="I32" i="45"/>
  <c r="J32" i="45" s="1"/>
  <c r="G32" i="45"/>
  <c r="G24" i="45"/>
  <c r="L23" i="45"/>
  <c r="I23" i="45"/>
  <c r="J23" i="45" s="1"/>
  <c r="G23" i="45"/>
  <c r="G22" i="45"/>
  <c r="L21" i="45"/>
  <c r="I21" i="45"/>
  <c r="G21" i="45"/>
  <c r="J19" i="45"/>
  <c r="J18" i="45"/>
  <c r="G17" i="45"/>
  <c r="G34" i="44"/>
  <c r="G33" i="44"/>
  <c r="J32" i="44"/>
  <c r="G32" i="44"/>
  <c r="L31" i="44"/>
  <c r="I31" i="44"/>
  <c r="G31" i="44"/>
  <c r="G24" i="44"/>
  <c r="L23" i="44"/>
  <c r="I23" i="44"/>
  <c r="G23" i="44"/>
  <c r="G22" i="44"/>
  <c r="L21" i="44"/>
  <c r="I21" i="44"/>
  <c r="G21" i="44"/>
  <c r="J19" i="44"/>
  <c r="J18" i="44"/>
  <c r="G17" i="44"/>
  <c r="G34" i="43"/>
  <c r="G33" i="43"/>
  <c r="J32" i="43"/>
  <c r="G32" i="43"/>
  <c r="L31" i="43"/>
  <c r="I31" i="43"/>
  <c r="J31" i="43" s="1"/>
  <c r="G31" i="43"/>
  <c r="G24" i="43"/>
  <c r="L23" i="43"/>
  <c r="I23" i="43"/>
  <c r="G23" i="43"/>
  <c r="G22" i="43"/>
  <c r="L21" i="43"/>
  <c r="I21" i="43"/>
  <c r="J21" i="43" s="1"/>
  <c r="G21" i="43"/>
  <c r="J19" i="43"/>
  <c r="J18" i="43"/>
  <c r="J17" i="43"/>
  <c r="G17" i="43"/>
  <c r="G17" i="42"/>
  <c r="J18" i="42"/>
  <c r="J19" i="42"/>
  <c r="G29" i="42"/>
  <c r="G28" i="42"/>
  <c r="J27" i="42"/>
  <c r="G27" i="42"/>
  <c r="L26" i="42"/>
  <c r="I26" i="42"/>
  <c r="J26" i="42" s="1"/>
  <c r="G26" i="42"/>
  <c r="G24" i="42"/>
  <c r="L23" i="42"/>
  <c r="I23" i="42"/>
  <c r="J23" i="42" s="1"/>
  <c r="G23" i="42"/>
  <c r="G22" i="42"/>
  <c r="L21" i="42"/>
  <c r="I21" i="42"/>
  <c r="G21" i="42"/>
  <c r="G29" i="41"/>
  <c r="G28" i="41"/>
  <c r="J27" i="41"/>
  <c r="G27" i="41"/>
  <c r="L26" i="41"/>
  <c r="I26" i="41"/>
  <c r="J26" i="41" s="1"/>
  <c r="G26" i="41"/>
  <c r="G24" i="41"/>
  <c r="L23" i="41"/>
  <c r="I23" i="41"/>
  <c r="J23" i="41" s="1"/>
  <c r="G23" i="41"/>
  <c r="G22" i="41"/>
  <c r="L21" i="41"/>
  <c r="I21" i="41"/>
  <c r="J21" i="41" s="1"/>
  <c r="G21" i="41"/>
  <c r="G31" i="41" s="1"/>
  <c r="G29" i="40"/>
  <c r="G28" i="40"/>
  <c r="J27" i="40"/>
  <c r="G27" i="40"/>
  <c r="L26" i="40"/>
  <c r="I26" i="40"/>
  <c r="G26" i="40"/>
  <c r="G24" i="40"/>
  <c r="L23" i="40"/>
  <c r="I23" i="40"/>
  <c r="G23" i="40"/>
  <c r="G22" i="40"/>
  <c r="L21" i="40"/>
  <c r="I21" i="40"/>
  <c r="G21" i="40"/>
  <c r="J19" i="39"/>
  <c r="J32" i="39"/>
  <c r="L21" i="39"/>
  <c r="L23" i="39"/>
  <c r="L26" i="39"/>
  <c r="L28" i="39"/>
  <c r="L31" i="39"/>
  <c r="L17" i="39"/>
  <c r="I21" i="39"/>
  <c r="I23" i="39"/>
  <c r="I26" i="39"/>
  <c r="I28" i="39"/>
  <c r="I31" i="39"/>
  <c r="I17" i="39"/>
  <c r="G31" i="39"/>
  <c r="G27" i="39"/>
  <c r="G28" i="39"/>
  <c r="G26" i="39"/>
  <c r="G22" i="39"/>
  <c r="G23" i="39"/>
  <c r="G24" i="39"/>
  <c r="G21" i="39"/>
  <c r="G19" i="39"/>
  <c r="G17" i="39"/>
  <c r="G32" i="39"/>
  <c r="G33" i="39"/>
  <c r="G34" i="39"/>
  <c r="G31" i="40" l="1"/>
  <c r="G33" i="40" s="1"/>
  <c r="D14" i="47" s="1"/>
  <c r="K26" i="40"/>
  <c r="M26" i="40" s="1"/>
  <c r="K31" i="39"/>
  <c r="M31" i="39" s="1"/>
  <c r="G36" i="43"/>
  <c r="G38" i="43" s="1"/>
  <c r="D17" i="47" s="1"/>
  <c r="G36" i="44"/>
  <c r="G38" i="44" s="1"/>
  <c r="D18" i="47" s="1"/>
  <c r="G37" i="45"/>
  <c r="G39" i="45" s="1"/>
  <c r="D19" i="47" s="1"/>
  <c r="M17" i="43"/>
  <c r="M17" i="40"/>
  <c r="J31" i="44"/>
  <c r="J26" i="40"/>
  <c r="J21" i="45"/>
  <c r="J17" i="45"/>
  <c r="J37" i="45"/>
  <c r="J39" i="45" s="1"/>
  <c r="E19" i="47" s="1"/>
  <c r="M23" i="44"/>
  <c r="J17" i="44"/>
  <c r="M31" i="43"/>
  <c r="J23" i="43"/>
  <c r="J36" i="43" s="1"/>
  <c r="J38" i="43" s="1"/>
  <c r="E17" i="47" s="1"/>
  <c r="J21" i="42"/>
  <c r="J31" i="42" s="1"/>
  <c r="J33" i="42" s="1"/>
  <c r="E16" i="47" s="1"/>
  <c r="G31" i="42"/>
  <c r="G33" i="42" s="1"/>
  <c r="J17" i="41"/>
  <c r="J31" i="41"/>
  <c r="M17" i="41"/>
  <c r="J17" i="40"/>
  <c r="J21" i="39"/>
  <c r="G36" i="39"/>
  <c r="M17" i="45"/>
  <c r="M32" i="45"/>
  <c r="M21" i="45"/>
  <c r="M17" i="44"/>
  <c r="M21" i="44"/>
  <c r="J21" i="44"/>
  <c r="J23" i="44"/>
  <c r="M17" i="42"/>
  <c r="M23" i="45"/>
  <c r="M21" i="43"/>
  <c r="M26" i="41"/>
  <c r="M23" i="41"/>
  <c r="J28" i="39"/>
  <c r="M31" i="44"/>
  <c r="M23" i="43"/>
  <c r="M26" i="42"/>
  <c r="M23" i="42"/>
  <c r="M21" i="42"/>
  <c r="M21" i="41"/>
  <c r="J31" i="39"/>
  <c r="J17" i="39"/>
  <c r="M28" i="39"/>
  <c r="J26" i="39"/>
  <c r="M17" i="39"/>
  <c r="M26" i="39"/>
  <c r="J23" i="40"/>
  <c r="J21" i="40"/>
  <c r="M23" i="40"/>
  <c r="M21" i="40"/>
  <c r="M21" i="39"/>
  <c r="J23" i="39"/>
  <c r="M23" i="39"/>
  <c r="M36" i="43" l="1"/>
  <c r="M38" i="43" s="1"/>
  <c r="F17" i="47" s="1"/>
  <c r="J33" i="41"/>
  <c r="E15" i="47" s="1"/>
  <c r="M31" i="41"/>
  <c r="M33" i="41" s="1"/>
  <c r="F15" i="47" s="1"/>
  <c r="M31" i="40"/>
  <c r="M33" i="40" s="1"/>
  <c r="F14" i="47" s="1"/>
  <c r="M37" i="45"/>
  <c r="M39" i="45" s="1"/>
  <c r="F19" i="47" s="1"/>
  <c r="J36" i="44"/>
  <c r="J38" i="44" s="1"/>
  <c r="E18" i="47" s="1"/>
  <c r="M36" i="44"/>
  <c r="M31" i="42"/>
  <c r="M33" i="42" s="1"/>
  <c r="F16" i="47" s="1"/>
  <c r="J36" i="39"/>
  <c r="J31" i="40"/>
  <c r="J33" i="40" s="1"/>
  <c r="E14" i="47" s="1"/>
  <c r="M36" i="39"/>
  <c r="M38" i="44" l="1"/>
  <c r="F18" i="47"/>
  <c r="G38" i="39"/>
  <c r="D13" i="47" s="1"/>
  <c r="D20" i="47" s="1"/>
  <c r="D25" i="47" s="1"/>
  <c r="M38" i="39" l="1"/>
  <c r="F13" i="47" s="1"/>
  <c r="F20" i="47" s="1"/>
  <c r="F25" i="47" s="1"/>
  <c r="J38" i="39"/>
  <c r="E13" i="47" s="1"/>
  <c r="E20" i="47" s="1"/>
  <c r="E25" i="47" s="1"/>
</calcChain>
</file>

<file path=xl/sharedStrings.xml><?xml version="1.0" encoding="utf-8"?>
<sst xmlns="http://schemas.openxmlformats.org/spreadsheetml/2006/main" count="703" uniqueCount="151">
  <si>
    <t>Cena dle SOD</t>
  </si>
  <si>
    <t>NÁZEV AKCE :</t>
  </si>
  <si>
    <t xml:space="preserve">UCELENÁ ČÁST STAVBY : </t>
  </si>
  <si>
    <t>ČÍSLO SMLOUVY OBJEDNATELE :</t>
  </si>
  <si>
    <t>ČÍSLO SMLOUVY ZHOTOVITELE :</t>
  </si>
  <si>
    <t>OBJEDNATEL :</t>
  </si>
  <si>
    <t>Vododvody a kanalizace Mladá Boleslav, a.s.</t>
  </si>
  <si>
    <t>ZHOTOVITEL :</t>
  </si>
  <si>
    <t>SDRUŽENÍ :</t>
  </si>
  <si>
    <t>1.1</t>
  </si>
  <si>
    <t>Vícepráce - méněpráce</t>
  </si>
  <si>
    <t>Nová cena celkem</t>
  </si>
  <si>
    <t>Číslo pozice</t>
  </si>
  <si>
    <t>Popis</t>
  </si>
  <si>
    <t>MJ</t>
  </si>
  <si>
    <t>Množství</t>
  </si>
  <si>
    <t>J.C .</t>
  </si>
  <si>
    <t>Cena
celkem</t>
  </si>
  <si>
    <t xml:space="preserve">J.C. </t>
  </si>
  <si>
    <t>Cena 
celkem</t>
  </si>
  <si>
    <t>Změna celkem</t>
  </si>
  <si>
    <t>Zhotovitel:</t>
  </si>
  <si>
    <t xml:space="preserve">Správce stavby:        </t>
  </si>
  <si>
    <t>Autorský dozor:</t>
  </si>
  <si>
    <t>Objednatel:</t>
  </si>
  <si>
    <t>Dne:</t>
  </si>
  <si>
    <t xml:space="preserve">Dne:        </t>
  </si>
  <si>
    <t>Odkanalizování obcí v povodí Jizery část A</t>
  </si>
  <si>
    <t>VCES a.s.</t>
  </si>
  <si>
    <t>VRI/SOD/2020/11/Ži</t>
  </si>
  <si>
    <t>1</t>
  </si>
  <si>
    <t>Zemní práce</t>
  </si>
  <si>
    <t>Vícepráce Náklad</t>
  </si>
  <si>
    <t>t</t>
  </si>
  <si>
    <t/>
  </si>
  <si>
    <t>m2</t>
  </si>
  <si>
    <t>5</t>
  </si>
  <si>
    <t>Komunikace</t>
  </si>
  <si>
    <t>997</t>
  </si>
  <si>
    <t>Přesun sutě</t>
  </si>
  <si>
    <t>4</t>
  </si>
  <si>
    <t>113154353</t>
  </si>
  <si>
    <t>Frézování živičného podkladu nebo krytu s naložením na dopravní prostředek plochy přes 1 000 do 10 000 m2 s překážkami v trase pruhu šířky do 1 m, tloušťky vrstvy 50 mm</t>
  </si>
  <si>
    <t>287,0*(0,5) "SUS</t>
  </si>
  <si>
    <t>287,0*1,0 "SUS</t>
  </si>
  <si>
    <t>53</t>
  </si>
  <si>
    <t>573111112</t>
  </si>
  <si>
    <t>Postřik infiltrační PI z asfaltu silničního s posypem kamenivem, v množství 1,00 kg/m2</t>
  </si>
  <si>
    <t>287,0*(1,0+0,5) "SUS</t>
  </si>
  <si>
    <t>55</t>
  </si>
  <si>
    <t>577144111</t>
  </si>
  <si>
    <t>Asfaltový beton vrstva obrusná ACO 11 (ABS) s rozprostřením a se zhutněním z nemodifikovaného asfaltu v pruhu šířky do 3 m tř. I, po zhutnění tl. 50 mm</t>
  </si>
  <si>
    <t>122</t>
  </si>
  <si>
    <t>997221551-R</t>
  </si>
  <si>
    <t>Likvidace suti v souladu s platnou legislativou o odpadech</t>
  </si>
  <si>
    <t>- vodorovný přesun</t>
  </si>
  <si>
    <t>- poplatek za uložení</t>
  </si>
  <si>
    <t>KSUS Kolomuty</t>
  </si>
  <si>
    <t>9</t>
  </si>
  <si>
    <t>Ostatní konstrukce a práce, bourání</t>
  </si>
  <si>
    <t>118</t>
  </si>
  <si>
    <t>919731121</t>
  </si>
  <si>
    <t>Zarovnání styčné plochy podkladu nebo krytu podél vybourané části komunikace nebo zpevněné plochy živičné tl. do 50 mm</t>
  </si>
  <si>
    <t>m</t>
  </si>
  <si>
    <t>287,0 "SUS</t>
  </si>
  <si>
    <t>119</t>
  </si>
  <si>
    <t>919735112</t>
  </si>
  <si>
    <t>Řezání stávajícího živičného krytu nebo podkladu hloubky přes 50 do 100 mm</t>
  </si>
  <si>
    <t>Kolomuty</t>
  </si>
  <si>
    <t>SO 02.1. - Výtlačný řad V1</t>
  </si>
  <si>
    <t>SO 01.5. - Stoka B</t>
  </si>
  <si>
    <t>3</t>
  </si>
  <si>
    <t>Poznámka k položce:_x000D_
hmotnost sutě 0,128 t/m2</t>
  </si>
  <si>
    <t>250,7*(0,5+0,5) "SUS</t>
  </si>
  <si>
    <t>49</t>
  </si>
  <si>
    <t>250,7*1,1 "SUS</t>
  </si>
  <si>
    <t>51</t>
  </si>
  <si>
    <t>250,7*(1,1+0,5+0,5) "SUS</t>
  </si>
  <si>
    <t>91</t>
  </si>
  <si>
    <t>SO 01.6. - Stoka BA</t>
  </si>
  <si>
    <t>5,6*(0,5+0,5) "SUS</t>
  </si>
  <si>
    <t>39</t>
  </si>
  <si>
    <t>5,6*1,1 "SUS</t>
  </si>
  <si>
    <t>41</t>
  </si>
  <si>
    <t>5,6*(1,1+0,5+0,5) "SUS</t>
  </si>
  <si>
    <t>68</t>
  </si>
  <si>
    <t>SO 01.7. - Stoka BA-1</t>
  </si>
  <si>
    <t>702,7*(0,5+0,5) "SUS</t>
  </si>
  <si>
    <t>50</t>
  </si>
  <si>
    <t>702,7*1,1 "SUS</t>
  </si>
  <si>
    <t>52</t>
  </si>
  <si>
    <t>702,7*(1,1+0,5+0,5) "SUS</t>
  </si>
  <si>
    <t>88</t>
  </si>
  <si>
    <t>SO 01.8. - Stoka BA-1-1</t>
  </si>
  <si>
    <t xml:space="preserve">4,4*(0,5+0,5) "SUS </t>
  </si>
  <si>
    <t>34</t>
  </si>
  <si>
    <t>4,40*1,1 "SUS</t>
  </si>
  <si>
    <t>36</t>
  </si>
  <si>
    <t xml:space="preserve">- vodorovný přesun </t>
  </si>
  <si>
    <t>4,40*0,128 "dle položky frézování živičného krytu tl. 50 mm</t>
  </si>
  <si>
    <t>SO 01.9. - Stoka BA-1-2</t>
  </si>
  <si>
    <t xml:space="preserve">4,7*(0,5+0,5) "SUS </t>
  </si>
  <si>
    <t>35</t>
  </si>
  <si>
    <t>4,70*1,1 "SUS</t>
  </si>
  <si>
    <t>37</t>
  </si>
  <si>
    <t xml:space="preserve">4,70*2,1 "SUS </t>
  </si>
  <si>
    <t>70</t>
  </si>
  <si>
    <t>4,70*0,128 "dle položky frézování živičného krytu tl. 50 mm</t>
  </si>
  <si>
    <t>SO 01.10. - Stoka BA-3</t>
  </si>
  <si>
    <t xml:space="preserve">4,25*(0,5+0,5) "SUS </t>
  </si>
  <si>
    <t>4,25*1,1 "SUS</t>
  </si>
  <si>
    <t>38</t>
  </si>
  <si>
    <t xml:space="preserve">4,25*2,1 "SUS </t>
  </si>
  <si>
    <t>64</t>
  </si>
  <si>
    <t>4,30*0,128 "dle položky frézování živičného krytu tl. 50 mm</t>
  </si>
  <si>
    <t>Poznámka k položce: hmotnost sutě 0,128 t/m2</t>
  </si>
  <si>
    <t>143,50*0,128 "dle položky frézování živičného krytu tl. 50 mm</t>
  </si>
  <si>
    <t>250,70*0,128 "dle položky frézování živičného krytu tl. 50 mm</t>
  </si>
  <si>
    <t>5,60*0,128 "dle položky frézování živičného krytu tl. 50 mm</t>
  </si>
  <si>
    <t>702,70*0,128 "dle položky frézování živičného krytu tl. 50 mm</t>
  </si>
  <si>
    <t>UZNATELNÉ</t>
  </si>
  <si>
    <t>NEUZNATELNÉ</t>
  </si>
  <si>
    <t>SO 07.2 - Přeložka vodovodu BA-1b</t>
  </si>
  <si>
    <t>31</t>
  </si>
  <si>
    <t>87,78*1,0 "SUS</t>
  </si>
  <si>
    <t>33</t>
  </si>
  <si>
    <t>73</t>
  </si>
  <si>
    <t>5001,0*0,128 "dle položky frézování živičného krytu tl. 50 mm</t>
  </si>
  <si>
    <t>CELKEM</t>
  </si>
  <si>
    <t>61</t>
  </si>
  <si>
    <t>919112233</t>
  </si>
  <si>
    <t>Řezání dilatačních spár v živičném krytu vytvoření komůrky pro těsnící zálivku šířky 20 mm, hloubky 40 mm</t>
  </si>
  <si>
    <t>4,4*2 "SUS</t>
  </si>
  <si>
    <t>62</t>
  </si>
  <si>
    <t>919122132</t>
  </si>
  <si>
    <t>Utěsnění dilatačních spár zálivkou za tepla v cementobetonovém nebo živičném krytu včetně adhezního nátěru s těsnicím profilem pod zálivkou, pro komůrky šířky 20 mm, hloubky 40 mm</t>
  </si>
  <si>
    <t>4,40*2 "SUS</t>
  </si>
  <si>
    <t>63</t>
  </si>
  <si>
    <t>4,7*2 "SUS</t>
  </si>
  <si>
    <t>4,70*2 "SUS</t>
  </si>
  <si>
    <t>60</t>
  </si>
  <si>
    <t>4,25*2 "SUS</t>
  </si>
  <si>
    <t>69</t>
  </si>
  <si>
    <t>6,05+53,0+7,1+13,0+22,7+14,6+8,2+17,5+5,4 "SUS</t>
  </si>
  <si>
    <t xml:space="preserve">4,40*(1,1+0,5+0,5) "SUS </t>
  </si>
  <si>
    <r>
      <rPr>
        <sz val="8"/>
        <rFont val="Arial CE"/>
        <charset val="238"/>
      </rPr>
      <t>87,78</t>
    </r>
    <r>
      <rPr>
        <sz val="8"/>
        <color rgb="FF505050"/>
        <rFont val="Arial CE"/>
        <family val="2"/>
        <charset val="238"/>
      </rPr>
      <t xml:space="preserve">*(0,5+0,5) "SUS </t>
    </r>
  </si>
  <si>
    <r>
      <rPr>
        <sz val="8"/>
        <rFont val="Arial CE"/>
        <charset val="238"/>
      </rPr>
      <t>87,78</t>
    </r>
    <r>
      <rPr>
        <sz val="8"/>
        <color rgb="FF505050"/>
        <rFont val="Arial CE"/>
        <family val="2"/>
        <charset val="238"/>
      </rPr>
      <t xml:space="preserve">*(0,5+0,5+1) "SUS </t>
    </r>
  </si>
  <si>
    <t>573211109</t>
  </si>
  <si>
    <t>Postřik spojovací PS bez posypu kamenivem z asfaltu silničního, v množství 0,50 kg/m2</t>
  </si>
  <si>
    <t>Rozdílový výkaz výměr k návrhu na změnu č. 008-06-2</t>
  </si>
  <si>
    <t>Správce stavby: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</si>
</sst>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6" formatCode="#,##0\ &quot;Kč&quot;;[Red]\-#,##0\ &quot;Kč&quot;"/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_K_č_-;\-* #,##0\ _K_č_-;_-* &quot;-&quot;\ _K_č_-;_-@_-"/>
    <numFmt numFmtId="165" formatCode="_-* #,##0.00\ _K_č_-;\-* #,##0.00\ _K_č_-;_-* &quot;-&quot;??\ _K_č_-;_-@_-"/>
    <numFmt numFmtId="166" formatCode="#,##0\ &quot;Kč&quot;"/>
    <numFmt numFmtId="167" formatCode="#,##0.00\ [$€-1]"/>
    <numFmt numFmtId="168" formatCode="0_ ;\-0\ "/>
    <numFmt numFmtId="169" formatCode="#,##0.000"/>
    <numFmt numFmtId="170" formatCode="#,##0.00\ &quot;Kč&quot;"/>
    <numFmt numFmtId="171" formatCode="#,##0.00&quot;$&quot;;[Red]\-#,##0.00&quot;$&quot;"/>
    <numFmt numFmtId="172" formatCode="_-* #,##0\ _U_S_D_-;\-* #,##0\ _U_S_D_-;_-* &quot;-&quot;\ _U_S_D_-;_-@_-"/>
    <numFmt numFmtId="173" formatCode="_ * #,##0_ ;_ * \-#,##0_ ;_ * &quot;-&quot;_ ;_ @_ "/>
    <numFmt numFmtId="174" formatCode="_ * #,##0.00_ ;_ * \-#,##0.00_ ;_ * &quot;-&quot;??_ ;_ @_ "/>
    <numFmt numFmtId="175" formatCode="&quot;See Note &quot;\ #"/>
    <numFmt numFmtId="176" formatCode="\$\ #,##0"/>
    <numFmt numFmtId="177" formatCode="_ &quot;Fr.&quot;\ * #,##0_ ;_ &quot;Fr.&quot;\ * \-#,##0_ ;_ &quot;Fr.&quot;\ * &quot;-&quot;_ ;_ @_ "/>
    <numFmt numFmtId="178" formatCode="_ &quot;Fr.&quot;\ * #,##0.00_ ;_ &quot;Fr.&quot;\ * \-#,##0.00_ ;_ &quot;Fr.&quot;\ * &quot;-&quot;??_ ;_ @_ "/>
  </numFmts>
  <fonts count="105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Helv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sz val="12"/>
      <name val="Arial CE"/>
      <charset val="238"/>
    </font>
    <font>
      <sz val="10"/>
      <name val="Times New Roman CE"/>
      <charset val="238"/>
    </font>
    <font>
      <b/>
      <sz val="10"/>
      <color indexed="12"/>
      <name val="Arial"/>
      <family val="2"/>
    </font>
    <font>
      <sz val="12"/>
      <color indexed="18"/>
      <name val="Arial"/>
      <family val="2"/>
      <charset val="238"/>
    </font>
    <font>
      <sz val="12"/>
      <color indexed="17"/>
      <name val="Arial"/>
      <family val="2"/>
      <charset val="238"/>
    </font>
    <font>
      <sz val="12"/>
      <color indexed="10"/>
      <name val="Arial"/>
      <family val="2"/>
      <charset val="238"/>
    </font>
    <font>
      <sz val="10"/>
      <color indexed="60"/>
      <name val="Arial CE"/>
      <charset val="238"/>
    </font>
    <font>
      <sz val="12"/>
      <color indexed="60"/>
      <name val="Arial"/>
      <family val="2"/>
      <charset val="238"/>
    </font>
    <font>
      <b/>
      <sz val="12"/>
      <color indexed="18"/>
      <name val="Arial"/>
      <family val="2"/>
      <charset val="238"/>
    </font>
    <font>
      <sz val="12"/>
      <color indexed="60"/>
      <name val="Arial CE"/>
      <charset val="238"/>
    </font>
    <font>
      <b/>
      <sz val="12"/>
      <color indexed="18"/>
      <name val="Arial CE"/>
      <charset val="238"/>
    </font>
    <font>
      <sz val="12"/>
      <color indexed="18"/>
      <name val="Arial CE"/>
      <charset val="238"/>
    </font>
    <font>
      <sz val="12"/>
      <color indexed="17"/>
      <name val="Arial CE"/>
      <charset val="238"/>
    </font>
    <font>
      <sz val="12"/>
      <color indexed="10"/>
      <name val="Arial CE"/>
      <charset val="238"/>
    </font>
    <font>
      <sz val="9"/>
      <color indexed="17"/>
      <name val="Arial"/>
      <family val="2"/>
      <charset val="238"/>
    </font>
    <font>
      <b/>
      <sz val="9"/>
      <color indexed="17"/>
      <name val="Arial"/>
      <family val="2"/>
      <charset val="238"/>
    </font>
    <font>
      <sz val="9"/>
      <color indexed="10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14"/>
      <name val="Arial"/>
      <family val="2"/>
      <charset val="238"/>
    </font>
    <font>
      <b/>
      <sz val="9"/>
      <color rgb="FF008000"/>
      <name val="Arial"/>
      <family val="2"/>
      <charset val="238"/>
    </font>
    <font>
      <b/>
      <i/>
      <sz val="9"/>
      <name val="Arial"/>
      <family val="2"/>
      <charset val="238"/>
    </font>
    <font>
      <sz val="9"/>
      <color rgb="FF008000"/>
      <name val="Arial"/>
      <family val="2"/>
      <charset val="238"/>
    </font>
    <font>
      <sz val="9"/>
      <color theme="1"/>
      <name val="Arial"/>
      <family val="2"/>
      <charset val="238"/>
    </font>
    <font>
      <b/>
      <sz val="12"/>
      <color indexed="17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name val="Arial CE"/>
      <family val="2"/>
      <charset val="238"/>
    </font>
    <font>
      <b/>
      <sz val="12"/>
      <color indexed="17"/>
      <name val="Arial CE"/>
      <charset val="238"/>
    </font>
    <font>
      <sz val="9"/>
      <name val="Arial CE"/>
      <charset val="238"/>
    </font>
    <font>
      <b/>
      <sz val="14"/>
      <name val="Arial CE"/>
      <charset val="238"/>
    </font>
    <font>
      <b/>
      <sz val="11"/>
      <name val="Arial"/>
      <family val="2"/>
      <charset val="238"/>
    </font>
    <font>
      <sz val="9"/>
      <name val="Arial CE"/>
      <family val="2"/>
      <charset val="238"/>
    </font>
    <font>
      <sz val="10"/>
      <name val="Helv"/>
      <charset val="238"/>
    </font>
    <font>
      <sz val="10"/>
      <name val="Helv"/>
      <charset val="204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8"/>
      <color indexed="8"/>
      <name val="Arial CE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MS Sans Serif"/>
      <family val="2"/>
      <charset val="238"/>
    </font>
    <font>
      <sz val="10"/>
      <name val="AT*Switzerland"/>
      <charset val="238"/>
    </font>
    <font>
      <i/>
      <sz val="11"/>
      <color indexed="23"/>
      <name val="Calibri"/>
      <family val="2"/>
      <charset val="238"/>
    </font>
    <font>
      <b/>
      <sz val="8"/>
      <name val="Times New Roman"/>
      <family val="1"/>
      <charset val="238"/>
    </font>
    <font>
      <u/>
      <sz val="10"/>
      <color indexed="36"/>
      <name val="Arial CE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0"/>
      <name val="Times New Roman"/>
      <family val="1"/>
      <charset val="238"/>
    </font>
    <font>
      <sz val="9.75"/>
      <name val="Arial"/>
      <family val="2"/>
      <charset val="238"/>
    </font>
    <font>
      <sz val="11"/>
      <name val="Arial"/>
      <family val="2"/>
      <charset val="238"/>
    </font>
    <font>
      <b/>
      <sz val="12"/>
      <color indexed="12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24"/>
      <name val="Tahoma"/>
      <family val="2"/>
      <charset val="238"/>
    </font>
    <font>
      <b/>
      <sz val="9.75"/>
      <name val="Arial"/>
      <family val="2"/>
      <charset val="238"/>
    </font>
    <font>
      <u/>
      <sz val="10"/>
      <color indexed="12"/>
      <name val="Arial CE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8"/>
      <name val="MS Sans Serif"/>
      <family val="2"/>
      <charset val="238"/>
    </font>
    <font>
      <b/>
      <sz val="10"/>
      <color indexed="12"/>
      <name val="Arial CE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8"/>
      <name val="Helv"/>
      <charset val="238"/>
    </font>
    <font>
      <i/>
      <sz val="10"/>
      <name val="Times New Roman"/>
      <family val="1"/>
      <charset val="238"/>
    </font>
    <font>
      <b/>
      <sz val="11"/>
      <color indexed="63"/>
      <name val="Calibri"/>
      <family val="2"/>
      <charset val="238"/>
    </font>
    <font>
      <sz val="14"/>
      <name val="Tahoma"/>
      <family val="2"/>
      <charset val="238"/>
    </font>
    <font>
      <sz val="8"/>
      <name val="Times New Roman"/>
      <family val="1"/>
      <charset val="238"/>
    </font>
    <font>
      <sz val="11"/>
      <color indexed="10"/>
      <name val="Calibri"/>
      <family val="2"/>
      <charset val="238"/>
    </font>
    <font>
      <b/>
      <sz val="20"/>
      <name val="Arial"/>
      <family val="2"/>
    </font>
    <font>
      <sz val="10"/>
      <color theme="1"/>
      <name val="Arial"/>
      <family val="2"/>
      <charset val="238"/>
    </font>
    <font>
      <b/>
      <sz val="11"/>
      <name val="Arial CE"/>
      <family val="2"/>
      <charset val="238"/>
    </font>
    <font>
      <b/>
      <sz val="9"/>
      <color rgb="FF00800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name val="Arial CE"/>
      <family val="2"/>
    </font>
    <font>
      <sz val="8"/>
      <color rgb="FF800080"/>
      <name val="Arial CE"/>
      <family val="2"/>
      <charset val="238"/>
    </font>
    <font>
      <i/>
      <sz val="7"/>
      <color rgb="FF969696"/>
      <name val="Arial CE"/>
      <family val="2"/>
      <charset val="238"/>
    </font>
    <font>
      <b/>
      <sz val="9"/>
      <color rgb="FFFF0000"/>
      <name val="Arial"/>
      <family val="2"/>
      <charset val="238"/>
    </font>
    <font>
      <b/>
      <sz val="10"/>
      <color rgb="FF008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indexed="17"/>
      <name val="Arial"/>
      <family val="2"/>
      <charset val="238"/>
    </font>
    <font>
      <b/>
      <sz val="10"/>
      <color indexed="17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8"/>
      <color rgb="FF505050"/>
      <name val="Arial CE"/>
      <charset val="238"/>
    </font>
    <font>
      <sz val="8"/>
      <name val="Arial CE"/>
      <charset val="238"/>
    </font>
    <font>
      <b/>
      <sz val="12"/>
      <name val="Arial CE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1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52">
    <xf numFmtId="0" fontId="0" fillId="0" borderId="0"/>
    <xf numFmtId="0" fontId="9" fillId="0" borderId="0"/>
    <xf numFmtId="0" fontId="12" fillId="0" borderId="0"/>
    <xf numFmtId="0" fontId="12" fillId="0" borderId="0"/>
    <xf numFmtId="0" fontId="18" fillId="0" borderId="0"/>
    <xf numFmtId="0" fontId="4" fillId="0" borderId="0"/>
    <xf numFmtId="0" fontId="12" fillId="0" borderId="0"/>
    <xf numFmtId="165" fontId="12" fillId="0" borderId="0" applyFont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0" fontId="2" fillId="0" borderId="0"/>
    <xf numFmtId="0" fontId="12" fillId="0" borderId="0" applyProtection="0"/>
    <xf numFmtId="0" fontId="12" fillId="0" borderId="0" applyProtection="0"/>
    <xf numFmtId="0" fontId="12" fillId="0" borderId="0" applyProtection="0"/>
    <xf numFmtId="0" fontId="48" fillId="0" borderId="0"/>
    <xf numFmtId="0" fontId="9" fillId="0" borderId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49" fillId="0" borderId="0"/>
    <xf numFmtId="0" fontId="48" fillId="0" borderId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4" fillId="0" borderId="0"/>
    <xf numFmtId="0" fontId="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50" fillId="4" borderId="0" applyNumberFormat="0" applyBorder="0" applyAlignment="0" applyProtection="0"/>
    <xf numFmtId="0" fontId="50" fillId="5" borderId="0" applyNumberFormat="0" applyBorder="0" applyAlignment="0" applyProtection="0"/>
    <xf numFmtId="0" fontId="50" fillId="6" borderId="0" applyNumberFormat="0" applyBorder="0" applyAlignment="0" applyProtection="0"/>
    <xf numFmtId="0" fontId="50" fillId="7" borderId="0" applyNumberFormat="0" applyBorder="0" applyAlignment="0" applyProtection="0"/>
    <xf numFmtId="0" fontId="50" fillId="8" borderId="0" applyNumberFormat="0" applyBorder="0" applyAlignment="0" applyProtection="0"/>
    <xf numFmtId="0" fontId="50" fillId="9" borderId="0" applyNumberFormat="0" applyBorder="0" applyAlignment="0" applyProtection="0"/>
    <xf numFmtId="0" fontId="50" fillId="4" borderId="0" applyNumberFormat="0" applyBorder="0" applyAlignment="0" applyProtection="0"/>
    <xf numFmtId="0" fontId="50" fillId="5" borderId="0" applyNumberFormat="0" applyBorder="0" applyAlignment="0" applyProtection="0"/>
    <xf numFmtId="0" fontId="50" fillId="6" borderId="0" applyNumberFormat="0" applyBorder="0" applyAlignment="0" applyProtection="0"/>
    <xf numFmtId="0" fontId="50" fillId="7" borderId="0" applyNumberFormat="0" applyBorder="0" applyAlignment="0" applyProtection="0"/>
    <xf numFmtId="0" fontId="50" fillId="8" borderId="0" applyNumberFormat="0" applyBorder="0" applyAlignment="0" applyProtection="0"/>
    <xf numFmtId="0" fontId="50" fillId="9" borderId="0" applyNumberFormat="0" applyBorder="0" applyAlignment="0" applyProtection="0"/>
    <xf numFmtId="0" fontId="50" fillId="10" borderId="0" applyNumberFormat="0" applyBorder="0" applyAlignment="0" applyProtection="0"/>
    <xf numFmtId="0" fontId="50" fillId="11" borderId="0" applyNumberFormat="0" applyBorder="0" applyAlignment="0" applyProtection="0"/>
    <xf numFmtId="0" fontId="50" fillId="12" borderId="0" applyNumberFormat="0" applyBorder="0" applyAlignment="0" applyProtection="0"/>
    <xf numFmtId="0" fontId="50" fillId="7" borderId="0" applyNumberFormat="0" applyBorder="0" applyAlignment="0" applyProtection="0"/>
    <xf numFmtId="0" fontId="50" fillId="10" borderId="0" applyNumberFormat="0" applyBorder="0" applyAlignment="0" applyProtection="0"/>
    <xf numFmtId="0" fontId="50" fillId="13" borderId="0" applyNumberFormat="0" applyBorder="0" applyAlignment="0" applyProtection="0"/>
    <xf numFmtId="0" fontId="50" fillId="10" borderId="0" applyNumberFormat="0" applyBorder="0" applyAlignment="0" applyProtection="0"/>
    <xf numFmtId="0" fontId="50" fillId="11" borderId="0" applyNumberFormat="0" applyBorder="0" applyAlignment="0" applyProtection="0"/>
    <xf numFmtId="0" fontId="50" fillId="12" borderId="0" applyNumberFormat="0" applyBorder="0" applyAlignment="0" applyProtection="0"/>
    <xf numFmtId="0" fontId="50" fillId="7" borderId="0" applyNumberFormat="0" applyBorder="0" applyAlignment="0" applyProtection="0"/>
    <xf numFmtId="0" fontId="50" fillId="10" borderId="0" applyNumberFormat="0" applyBorder="0" applyAlignment="0" applyProtection="0"/>
    <xf numFmtId="0" fontId="50" fillId="13" borderId="0" applyNumberFormat="0" applyBorder="0" applyAlignment="0" applyProtection="0"/>
    <xf numFmtId="0" fontId="51" fillId="14" borderId="0" applyNumberFormat="0" applyBorder="0" applyAlignment="0" applyProtection="0"/>
    <xf numFmtId="0" fontId="51" fillId="11" borderId="0" applyNumberFormat="0" applyBorder="0" applyAlignment="0" applyProtection="0"/>
    <xf numFmtId="0" fontId="51" fillId="12" borderId="0" applyNumberFormat="0" applyBorder="0" applyAlignment="0" applyProtection="0"/>
    <xf numFmtId="0" fontId="51" fillId="15" borderId="0" applyNumberFormat="0" applyBorder="0" applyAlignment="0" applyProtection="0"/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51" fillId="14" borderId="0" applyNumberFormat="0" applyBorder="0" applyAlignment="0" applyProtection="0"/>
    <xf numFmtId="0" fontId="51" fillId="11" borderId="0" applyNumberFormat="0" applyBorder="0" applyAlignment="0" applyProtection="0"/>
    <xf numFmtId="0" fontId="51" fillId="12" borderId="0" applyNumberFormat="0" applyBorder="0" applyAlignment="0" applyProtection="0"/>
    <xf numFmtId="0" fontId="51" fillId="15" borderId="0" applyNumberFormat="0" applyBorder="0" applyAlignment="0" applyProtection="0"/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51" fillId="18" borderId="0" applyNumberFormat="0" applyBorder="0" applyAlignment="0" applyProtection="0"/>
    <xf numFmtId="0" fontId="51" fillId="19" borderId="0" applyNumberFormat="0" applyBorder="0" applyAlignment="0" applyProtection="0"/>
    <xf numFmtId="0" fontId="51" fillId="20" borderId="0" applyNumberFormat="0" applyBorder="0" applyAlignment="0" applyProtection="0"/>
    <xf numFmtId="0" fontId="51" fillId="15" borderId="0" applyNumberFormat="0" applyBorder="0" applyAlignment="0" applyProtection="0"/>
    <xf numFmtId="0" fontId="51" fillId="16" borderId="0" applyNumberFormat="0" applyBorder="0" applyAlignment="0" applyProtection="0"/>
    <xf numFmtId="0" fontId="51" fillId="21" borderId="0" applyNumberFormat="0" applyBorder="0" applyAlignment="0" applyProtection="0"/>
    <xf numFmtId="0" fontId="52" fillId="5" borderId="0" applyNumberFormat="0" applyBorder="0" applyAlignment="0" applyProtection="0"/>
    <xf numFmtId="0" fontId="53" fillId="0" borderId="0" applyNumberFormat="0" applyFill="0" applyBorder="0" applyAlignment="0"/>
    <xf numFmtId="0" fontId="54" fillId="22" borderId="6" applyNumberFormat="0" applyAlignment="0" applyProtection="0"/>
    <xf numFmtId="0" fontId="55" fillId="0" borderId="7" applyNumberFormat="0" applyFill="0" applyAlignment="0" applyProtection="0"/>
    <xf numFmtId="164" fontId="4" fillId="0" borderId="0" applyFont="0" applyFill="0" applyBorder="0" applyAlignment="0" applyProtection="0"/>
    <xf numFmtId="4" fontId="9" fillId="0" borderId="0" applyFont="0" applyFill="0" applyBorder="0" applyAlignment="0" applyProtection="0"/>
    <xf numFmtId="6" fontId="56" fillId="0" borderId="0" applyFont="0" applyFill="0" applyBorder="0" applyAlignment="0" applyProtection="0"/>
    <xf numFmtId="171" fontId="9" fillId="0" borderId="0" applyFont="0" applyFill="0" applyBorder="0" applyAlignment="0" applyProtection="0"/>
    <xf numFmtId="165" fontId="8" fillId="0" borderId="0" applyFont="0" applyFill="0" applyBorder="0" applyAlignment="0" applyProtection="0"/>
    <xf numFmtId="172" fontId="57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0" fontId="58" fillId="0" borderId="0" applyNumberFormat="0" applyFill="0" applyBorder="0" applyAlignment="0" applyProtection="0"/>
    <xf numFmtId="0" fontId="16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60" fillId="0" borderId="0" applyNumberFormat="0" applyFill="0" applyBorder="0" applyAlignment="0" applyProtection="0">
      <alignment vertical="top"/>
      <protection locked="0"/>
    </xf>
    <xf numFmtId="0" fontId="61" fillId="6" borderId="0" applyNumberFormat="0" applyBorder="0" applyAlignment="0" applyProtection="0"/>
    <xf numFmtId="0" fontId="62" fillId="0" borderId="8" applyNumberFormat="0" applyFill="0" applyAlignment="0" applyProtection="0"/>
    <xf numFmtId="0" fontId="63" fillId="0" borderId="9" applyNumberFormat="0" applyFill="0" applyAlignment="0" applyProtection="0"/>
    <xf numFmtId="0" fontId="64" fillId="0" borderId="10" applyNumberFormat="0" applyFill="0" applyAlignment="0" applyProtection="0"/>
    <xf numFmtId="0" fontId="64" fillId="0" borderId="0" applyNumberFormat="0" applyFill="0" applyBorder="0" applyAlignment="0" applyProtection="0"/>
    <xf numFmtId="3" fontId="65" fillId="0" borderId="0">
      <alignment vertical="top"/>
    </xf>
    <xf numFmtId="3" fontId="65" fillId="0" borderId="0">
      <alignment vertical="top"/>
    </xf>
    <xf numFmtId="3" fontId="65" fillId="0" borderId="0">
      <alignment vertical="top"/>
    </xf>
    <xf numFmtId="3" fontId="65" fillId="0" borderId="0">
      <alignment vertical="top"/>
    </xf>
    <xf numFmtId="2" fontId="66" fillId="1" borderId="11">
      <alignment horizontal="left"/>
      <protection locked="0"/>
    </xf>
    <xf numFmtId="2" fontId="66" fillId="1" borderId="11">
      <alignment horizontal="left"/>
      <protection locked="0"/>
    </xf>
    <xf numFmtId="2" fontId="66" fillId="1" borderId="11">
      <alignment horizontal="left"/>
      <protection locked="0"/>
    </xf>
    <xf numFmtId="2" fontId="66" fillId="1" borderId="11">
      <alignment horizontal="left"/>
      <protection locked="0"/>
    </xf>
    <xf numFmtId="0" fontId="67" fillId="0" borderId="0"/>
    <xf numFmtId="0" fontId="67" fillId="0" borderId="0"/>
    <xf numFmtId="0" fontId="67" fillId="0" borderId="0"/>
    <xf numFmtId="0" fontId="46" fillId="0" borderId="0"/>
    <xf numFmtId="0" fontId="46" fillId="0" borderId="0"/>
    <xf numFmtId="0" fontId="46" fillId="0" borderId="0"/>
    <xf numFmtId="0" fontId="46" fillId="0" borderId="0">
      <alignment horizontal="center"/>
    </xf>
    <xf numFmtId="0" fontId="46" fillId="0" borderId="0">
      <alignment horizontal="center"/>
    </xf>
    <xf numFmtId="0" fontId="46" fillId="0" borderId="0">
      <alignment horizontal="center"/>
    </xf>
    <xf numFmtId="0" fontId="68" fillId="0" borderId="0"/>
    <xf numFmtId="0" fontId="69" fillId="0" borderId="0"/>
    <xf numFmtId="0" fontId="13" fillId="0" borderId="0"/>
    <xf numFmtId="0" fontId="70" fillId="0" borderId="0"/>
    <xf numFmtId="2" fontId="71" fillId="0" borderId="1">
      <alignment horizontal="center" vertical="center"/>
    </xf>
    <xf numFmtId="0" fontId="72" fillId="0" borderId="0" applyNumberFormat="0" applyFill="0" applyBorder="0" applyAlignment="0" applyProtection="0">
      <alignment vertical="top"/>
      <protection locked="0"/>
    </xf>
    <xf numFmtId="0" fontId="73" fillId="23" borderId="12" applyNumberFormat="0" applyAlignment="0" applyProtection="0"/>
    <xf numFmtId="0" fontId="52" fillId="5" borderId="0" applyNumberFormat="0" applyBorder="0" applyAlignment="0" applyProtection="0"/>
    <xf numFmtId="0" fontId="74" fillId="9" borderId="6" applyNumberFormat="0" applyAlignment="0" applyProtection="0"/>
    <xf numFmtId="0" fontId="73" fillId="23" borderId="12" applyNumberFormat="0" applyAlignment="0" applyProtection="0"/>
    <xf numFmtId="0" fontId="75" fillId="0" borderId="13" applyNumberFormat="0" applyFill="0" applyAlignment="0" applyProtection="0"/>
    <xf numFmtId="44" fontId="12" fillId="0" borderId="0" applyFont="0" applyFill="0" applyBorder="0" applyAlignment="0" applyProtection="0"/>
    <xf numFmtId="44" fontId="76" fillId="0" borderId="0" applyFont="0" applyFill="0" applyBorder="0" applyAlignment="0" applyProtection="0">
      <alignment vertical="top" wrapText="1"/>
      <protection locked="0"/>
    </xf>
    <xf numFmtId="0" fontId="77" fillId="0" borderId="0"/>
    <xf numFmtId="0" fontId="62" fillId="0" borderId="8" applyNumberFormat="0" applyFill="0" applyAlignment="0" applyProtection="0"/>
    <xf numFmtId="0" fontId="63" fillId="0" borderId="9" applyNumberFormat="0" applyFill="0" applyAlignment="0" applyProtection="0"/>
    <xf numFmtId="0" fontId="64" fillId="0" borderId="10" applyNumberFormat="0" applyFill="0" applyAlignment="0" applyProtection="0"/>
    <xf numFmtId="0" fontId="64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9" fillId="24" borderId="0" applyNumberFormat="0" applyBorder="0" applyAlignment="0" applyProtection="0"/>
    <xf numFmtId="0" fontId="79" fillId="24" borderId="0" applyNumberFormat="0" applyBorder="0" applyAlignment="0" applyProtection="0"/>
    <xf numFmtId="0" fontId="12" fillId="0" borderId="0" applyNumberFormat="0" applyFill="0" applyBorder="0" applyAlignment="0" applyProtection="0"/>
    <xf numFmtId="0" fontId="4" fillId="0" borderId="0"/>
    <xf numFmtId="0" fontId="4" fillId="0" borderId="0"/>
    <xf numFmtId="0" fontId="76" fillId="0" borderId="0" applyAlignment="0">
      <alignment vertical="top" wrapText="1"/>
      <protection locked="0"/>
    </xf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2" fillId="2" borderId="14" applyNumberFormat="0" applyFont="0" applyAlignment="0" applyProtection="0"/>
    <xf numFmtId="3" fontId="66" fillId="0" borderId="0" applyNumberFormat="0">
      <alignment horizontal="center"/>
    </xf>
    <xf numFmtId="3" fontId="66" fillId="0" borderId="0" applyNumberFormat="0">
      <alignment horizontal="center"/>
    </xf>
    <xf numFmtId="3" fontId="66" fillId="0" borderId="0" applyNumberFormat="0">
      <alignment horizontal="center"/>
    </xf>
    <xf numFmtId="175" fontId="80" fillId="0" borderId="0">
      <alignment horizontal="left"/>
    </xf>
    <xf numFmtId="3" fontId="81" fillId="0" borderId="0">
      <alignment vertical="top"/>
    </xf>
    <xf numFmtId="3" fontId="81" fillId="0" borderId="0">
      <alignment vertical="top"/>
    </xf>
    <xf numFmtId="3" fontId="81" fillId="0" borderId="0">
      <alignment vertical="top"/>
    </xf>
    <xf numFmtId="3" fontId="81" fillId="0" borderId="0">
      <alignment vertical="top"/>
    </xf>
    <xf numFmtId="0" fontId="82" fillId="22" borderId="15" applyNumberFormat="0" applyAlignment="0" applyProtection="0"/>
    <xf numFmtId="0" fontId="83" fillId="0" borderId="0"/>
    <xf numFmtId="0" fontId="5" fillId="0" borderId="0"/>
    <xf numFmtId="0" fontId="5" fillId="0" borderId="0"/>
    <xf numFmtId="0" fontId="5" fillId="0" borderId="0"/>
    <xf numFmtId="0" fontId="12" fillId="2" borderId="14" applyNumberFormat="0" applyFont="0" applyAlignment="0" applyProtection="0"/>
    <xf numFmtId="176" fontId="84" fillId="0" borderId="0"/>
    <xf numFmtId="176" fontId="84" fillId="0" borderId="0"/>
    <xf numFmtId="176" fontId="84" fillId="0" borderId="0"/>
    <xf numFmtId="176" fontId="84" fillId="0" borderId="0"/>
    <xf numFmtId="0" fontId="75" fillId="0" borderId="13" applyNumberFormat="0" applyFill="0" applyAlignment="0" applyProtection="0"/>
    <xf numFmtId="0" fontId="61" fillId="6" borderId="0" applyNumberFormat="0" applyBorder="0" applyAlignment="0" applyProtection="0"/>
    <xf numFmtId="0" fontId="56" fillId="0" borderId="0"/>
    <xf numFmtId="0" fontId="14" fillId="25" borderId="0">
      <alignment horizontal="left"/>
    </xf>
    <xf numFmtId="0" fontId="45" fillId="26" borderId="0"/>
    <xf numFmtId="0" fontId="47" fillId="0" borderId="4">
      <alignment horizontal="left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5" fillId="0" borderId="0" applyNumberFormat="0" applyFill="0" applyBorder="0" applyAlignment="0" applyProtection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" fillId="0" borderId="0"/>
    <xf numFmtId="0" fontId="3" fillId="0" borderId="0"/>
    <xf numFmtId="0" fontId="3" fillId="0" borderId="0"/>
    <xf numFmtId="0" fontId="78" fillId="0" borderId="0" applyNumberFormat="0" applyFill="0" applyBorder="0" applyAlignment="0" applyProtection="0"/>
    <xf numFmtId="0" fontId="55" fillId="0" borderId="7" applyNumberFormat="0" applyFill="0" applyAlignment="0" applyProtection="0"/>
    <xf numFmtId="0" fontId="3" fillId="22" borderId="0"/>
    <xf numFmtId="0" fontId="3" fillId="22" borderId="0"/>
    <xf numFmtId="0" fontId="3" fillId="22" borderId="0"/>
    <xf numFmtId="0" fontId="3" fillId="12" borderId="0"/>
    <xf numFmtId="0" fontId="3" fillId="12" borderId="0"/>
    <xf numFmtId="0" fontId="14" fillId="0" borderId="0"/>
    <xf numFmtId="0" fontId="86" fillId="27" borderId="3">
      <alignment vertical="center"/>
    </xf>
    <xf numFmtId="175" fontId="80" fillId="0" borderId="0">
      <alignment horizontal="left"/>
    </xf>
    <xf numFmtId="0" fontId="65" fillId="0" borderId="16"/>
    <xf numFmtId="0" fontId="65" fillId="0" borderId="16"/>
    <xf numFmtId="0" fontId="65" fillId="0" borderId="16"/>
    <xf numFmtId="0" fontId="74" fillId="9" borderId="6" applyNumberFormat="0" applyAlignment="0" applyProtection="0"/>
    <xf numFmtId="0" fontId="54" fillId="22" borderId="6" applyNumberFormat="0" applyAlignment="0" applyProtection="0"/>
    <xf numFmtId="0" fontId="82" fillId="22" borderId="15" applyNumberFormat="0" applyAlignment="0" applyProtection="0"/>
    <xf numFmtId="0" fontId="58" fillId="0" borderId="0" applyNumberFormat="0" applyFill="0" applyBorder="0" applyAlignment="0" applyProtection="0"/>
    <xf numFmtId="177" fontId="4" fillId="0" borderId="0" applyFont="0" applyFill="0" applyBorder="0" applyAlignment="0" applyProtection="0"/>
    <xf numFmtId="178" fontId="4" fillId="0" borderId="0" applyFont="0" applyFill="0" applyBorder="0" applyAlignment="0" applyProtection="0"/>
    <xf numFmtId="0" fontId="85" fillId="0" borderId="0" applyNumberFormat="0" applyFill="0" applyBorder="0" applyAlignment="0" applyProtection="0"/>
    <xf numFmtId="0" fontId="12" fillId="0" borderId="0"/>
    <xf numFmtId="0" fontId="51" fillId="18" borderId="0" applyNumberFormat="0" applyBorder="0" applyAlignment="0" applyProtection="0"/>
    <xf numFmtId="0" fontId="51" fillId="19" borderId="0" applyNumberFormat="0" applyBorder="0" applyAlignment="0" applyProtection="0"/>
    <xf numFmtId="0" fontId="51" fillId="20" borderId="0" applyNumberFormat="0" applyBorder="0" applyAlignment="0" applyProtection="0"/>
    <xf numFmtId="0" fontId="51" fillId="15" borderId="0" applyNumberFormat="0" applyBorder="0" applyAlignment="0" applyProtection="0"/>
    <xf numFmtId="0" fontId="51" fillId="16" borderId="0" applyNumberFormat="0" applyBorder="0" applyAlignment="0" applyProtection="0"/>
    <xf numFmtId="0" fontId="51" fillId="21" borderId="0" applyNumberFormat="0" applyBorder="0" applyAlignment="0" applyProtection="0"/>
    <xf numFmtId="9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87" fillId="0" borderId="0"/>
    <xf numFmtId="0" fontId="87" fillId="0" borderId="0"/>
    <xf numFmtId="165" fontId="4" fillId="0" borderId="0" applyFont="0" applyFill="0" applyBorder="0" applyAlignment="0" applyProtection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4" fillId="0" borderId="0"/>
    <xf numFmtId="0" fontId="87" fillId="0" borderId="0"/>
    <xf numFmtId="0" fontId="87" fillId="0" borderId="0"/>
    <xf numFmtId="0" fontId="1" fillId="0" borderId="0"/>
    <xf numFmtId="0" fontId="92" fillId="0" borderId="0"/>
  </cellStyleXfs>
  <cellXfs count="211">
    <xf numFmtId="0" fontId="0" fillId="0" borderId="0" xfId="0"/>
    <xf numFmtId="0" fontId="17" fillId="0" borderId="0" xfId="3" applyFont="1"/>
    <xf numFmtId="166" fontId="4" fillId="0" borderId="0" xfId="4" applyNumberFormat="1" applyFont="1" applyAlignment="1">
      <alignment horizontal="right"/>
    </xf>
    <xf numFmtId="0" fontId="4" fillId="0" borderId="0" xfId="5" applyBorder="1"/>
    <xf numFmtId="2" fontId="4" fillId="0" borderId="0" xfId="5" applyNumberFormat="1" applyBorder="1"/>
    <xf numFmtId="0" fontId="23" fillId="0" borderId="0" xfId="5" applyFont="1" applyBorder="1"/>
    <xf numFmtId="0" fontId="11" fillId="0" borderId="0" xfId="5" applyFont="1"/>
    <xf numFmtId="0" fontId="7" fillId="0" borderId="0" xfId="5" applyFont="1"/>
    <xf numFmtId="44" fontId="24" fillId="0" borderId="0" xfId="5" applyNumberFormat="1" applyFont="1"/>
    <xf numFmtId="42" fontId="12" fillId="0" borderId="0" xfId="3" applyNumberFormat="1" applyFont="1" applyAlignment="1"/>
    <xf numFmtId="0" fontId="25" fillId="0" borderId="0" xfId="5" applyFont="1"/>
    <xf numFmtId="44" fontId="25" fillId="0" borderId="0" xfId="5" applyNumberFormat="1" applyFont="1"/>
    <xf numFmtId="44" fontId="20" fillId="0" borderId="0" xfId="5" applyNumberFormat="1" applyFont="1"/>
    <xf numFmtId="0" fontId="21" fillId="0" borderId="0" xfId="5" applyFont="1"/>
    <xf numFmtId="167" fontId="21" fillId="0" borderId="0" xfId="5" applyNumberFormat="1" applyFont="1"/>
    <xf numFmtId="0" fontId="22" fillId="0" borderId="0" xfId="5" applyFont="1"/>
    <xf numFmtId="0" fontId="4" fillId="0" borderId="0" xfId="3" applyFont="1" applyBorder="1" applyAlignment="1">
      <alignment horizontal="right"/>
    </xf>
    <xf numFmtId="42" fontId="4" fillId="0" borderId="0" xfId="5" applyNumberFormat="1" applyFont="1" applyAlignment="1"/>
    <xf numFmtId="44" fontId="26" fillId="0" borderId="0" xfId="3" applyNumberFormat="1" applyFont="1"/>
    <xf numFmtId="0" fontId="27" fillId="0" borderId="0" xfId="3" applyFont="1"/>
    <xf numFmtId="44" fontId="27" fillId="0" borderId="0" xfId="3" applyNumberFormat="1" applyFont="1"/>
    <xf numFmtId="44" fontId="28" fillId="0" borderId="0" xfId="3" applyNumberFormat="1" applyFont="1"/>
    <xf numFmtId="0" fontId="29" fillId="0" borderId="0" xfId="3" applyFont="1"/>
    <xf numFmtId="167" fontId="29" fillId="0" borderId="0" xfId="3" applyNumberFormat="1" applyFont="1"/>
    <xf numFmtId="0" fontId="30" fillId="0" borderId="0" xfId="3" applyFont="1"/>
    <xf numFmtId="42" fontId="4" fillId="0" borderId="0" xfId="5" applyNumberFormat="1" applyFont="1" applyAlignment="1">
      <alignment horizontal="left"/>
    </xf>
    <xf numFmtId="168" fontId="4" fillId="0" borderId="0" xfId="5" applyNumberFormat="1" applyFont="1" applyAlignment="1">
      <alignment horizontal="left" indent="1"/>
    </xf>
    <xf numFmtId="0" fontId="11" fillId="0" borderId="0" xfId="3" applyFont="1"/>
    <xf numFmtId="166" fontId="11" fillId="0" borderId="0" xfId="4" applyNumberFormat="1" applyFont="1" applyAlignment="1">
      <alignment horizontal="right"/>
    </xf>
    <xf numFmtId="4" fontId="11" fillId="0" borderId="0" xfId="5" applyNumberFormat="1" applyFont="1" applyAlignment="1">
      <alignment horizontal="left"/>
    </xf>
    <xf numFmtId="169" fontId="11" fillId="0" borderId="0" xfId="3" applyNumberFormat="1" applyFont="1" applyAlignment="1">
      <alignment horizontal="right"/>
    </xf>
    <xf numFmtId="0" fontId="10" fillId="0" borderId="0" xfId="3" applyFont="1" applyBorder="1"/>
    <xf numFmtId="0" fontId="31" fillId="0" borderId="0" xfId="3" applyFont="1" applyBorder="1"/>
    <xf numFmtId="0" fontId="31" fillId="0" borderId="0" xfId="3" applyFont="1" applyBorder="1" applyAlignment="1">
      <alignment horizontal="center"/>
    </xf>
    <xf numFmtId="0" fontId="32" fillId="0" borderId="0" xfId="5" applyFont="1"/>
    <xf numFmtId="0" fontId="33" fillId="0" borderId="0" xfId="5" applyFont="1"/>
    <xf numFmtId="0" fontId="34" fillId="0" borderId="0" xfId="5" applyFont="1"/>
    <xf numFmtId="49" fontId="35" fillId="0" borderId="0" xfId="5" applyNumberFormat="1" applyFont="1" applyAlignment="1">
      <alignment horizontal="left"/>
    </xf>
    <xf numFmtId="169" fontId="11" fillId="0" borderId="0" xfId="5" applyNumberFormat="1" applyFont="1" applyAlignment="1">
      <alignment horizontal="right"/>
    </xf>
    <xf numFmtId="14" fontId="10" fillId="0" borderId="0" xfId="5" applyNumberFormat="1" applyFont="1" applyAlignment="1">
      <alignment horizontal="center"/>
    </xf>
    <xf numFmtId="0" fontId="10" fillId="0" borderId="0" xfId="5" applyFont="1" applyBorder="1"/>
    <xf numFmtId="0" fontId="31" fillId="0" borderId="0" xfId="5" applyFont="1" applyBorder="1"/>
    <xf numFmtId="0" fontId="31" fillId="0" borderId="0" xfId="5" applyFont="1" applyBorder="1" applyAlignment="1">
      <alignment horizontal="center"/>
    </xf>
    <xf numFmtId="0" fontId="11" fillId="0" borderId="0" xfId="5" applyFont="1" applyAlignment="1">
      <alignment vertical="center"/>
    </xf>
    <xf numFmtId="169" fontId="11" fillId="0" borderId="0" xfId="5" applyNumberFormat="1" applyFont="1" applyAlignment="1">
      <alignment horizontal="right" vertical="center"/>
    </xf>
    <xf numFmtId="169" fontId="11" fillId="0" borderId="0" xfId="5" applyNumberFormat="1" applyFont="1" applyBorder="1" applyAlignment="1" applyProtection="1">
      <alignment horizontal="right"/>
    </xf>
    <xf numFmtId="0" fontId="10" fillId="0" borderId="0" xfId="5" applyFont="1" applyBorder="1" applyAlignment="1">
      <alignment vertical="center"/>
    </xf>
    <xf numFmtId="0" fontId="31" fillId="0" borderId="0" xfId="5" applyFont="1" applyBorder="1" applyAlignment="1">
      <alignment vertical="center"/>
    </xf>
    <xf numFmtId="0" fontId="31" fillId="0" borderId="0" xfId="5" applyFont="1" applyBorder="1" applyAlignment="1">
      <alignment horizontal="center" vertical="center"/>
    </xf>
    <xf numFmtId="49" fontId="6" fillId="0" borderId="0" xfId="5" applyNumberFormat="1" applyFont="1" applyAlignment="1">
      <alignment horizontal="center" vertical="center"/>
    </xf>
    <xf numFmtId="49" fontId="10" fillId="0" borderId="0" xfId="6" applyNumberFormat="1" applyFont="1" applyFill="1" applyBorder="1" applyAlignment="1" applyProtection="1">
      <alignment horizontal="center" vertical="center" wrapText="1"/>
    </xf>
    <xf numFmtId="49" fontId="10" fillId="0" borderId="0" xfId="6" applyNumberFormat="1" applyFont="1" applyFill="1" applyBorder="1" applyAlignment="1" applyProtection="1">
      <alignment horizontal="center" vertical="center"/>
    </xf>
    <xf numFmtId="169" fontId="10" fillId="0" borderId="0" xfId="6" applyNumberFormat="1" applyFont="1" applyFill="1" applyBorder="1" applyAlignment="1" applyProtection="1">
      <alignment horizontal="center" vertical="center"/>
    </xf>
    <xf numFmtId="9" fontId="10" fillId="0" borderId="0" xfId="6" applyNumberFormat="1" applyFont="1" applyFill="1" applyBorder="1" applyAlignment="1" applyProtection="1">
      <alignment horizontal="center" vertical="center"/>
    </xf>
    <xf numFmtId="49" fontId="10" fillId="0" borderId="0" xfId="5" applyNumberFormat="1" applyFont="1" applyBorder="1" applyAlignment="1" applyProtection="1">
      <alignment horizontal="center" vertical="center" wrapText="1"/>
    </xf>
    <xf numFmtId="169" fontId="36" fillId="0" borderId="0" xfId="5" applyNumberFormat="1" applyFont="1" applyBorder="1" applyAlignment="1" applyProtection="1">
      <alignment horizontal="center" vertical="center" wrapText="1"/>
    </xf>
    <xf numFmtId="165" fontId="36" fillId="0" borderId="0" xfId="5" applyNumberFormat="1" applyFont="1" applyBorder="1" applyAlignment="1" applyProtection="1">
      <alignment horizontal="center" vertical="center" wrapText="1"/>
    </xf>
    <xf numFmtId="49" fontId="36" fillId="0" borderId="0" xfId="5" applyNumberFormat="1" applyFont="1" applyBorder="1" applyAlignment="1" applyProtection="1">
      <alignment horizontal="center" vertical="center" wrapText="1"/>
    </xf>
    <xf numFmtId="169" fontId="34" fillId="0" borderId="0" xfId="5" applyNumberFormat="1" applyFont="1" applyBorder="1" applyAlignment="1" applyProtection="1">
      <alignment horizontal="center" vertical="center" wrapText="1"/>
    </xf>
    <xf numFmtId="165" fontId="34" fillId="0" borderId="0" xfId="5" applyNumberFormat="1" applyFont="1" applyBorder="1" applyAlignment="1" applyProtection="1">
      <alignment horizontal="center" vertical="center" wrapText="1"/>
    </xf>
    <xf numFmtId="49" fontId="34" fillId="0" borderId="0" xfId="5" applyNumberFormat="1" applyFont="1" applyBorder="1" applyAlignment="1" applyProtection="1">
      <alignment horizontal="center" vertical="center" wrapText="1"/>
    </xf>
    <xf numFmtId="0" fontId="10" fillId="0" borderId="0" xfId="6" applyFont="1" applyFill="1" applyBorder="1"/>
    <xf numFmtId="49" fontId="10" fillId="3" borderId="0" xfId="6" applyNumberFormat="1" applyFont="1" applyFill="1" applyBorder="1" applyAlignment="1" applyProtection="1">
      <alignment horizontal="center" vertical="center"/>
    </xf>
    <xf numFmtId="49" fontId="10" fillId="3" borderId="0" xfId="6" applyNumberFormat="1" applyFont="1" applyFill="1" applyBorder="1" applyAlignment="1" applyProtection="1">
      <alignment horizontal="left" vertical="center"/>
    </xf>
    <xf numFmtId="0" fontId="37" fillId="3" borderId="0" xfId="5" applyFont="1" applyFill="1" applyBorder="1" applyAlignment="1">
      <alignment vertical="center" wrapText="1"/>
    </xf>
    <xf numFmtId="9" fontId="10" fillId="3" borderId="0" xfId="6" applyNumberFormat="1" applyFont="1" applyFill="1" applyBorder="1" applyAlignment="1" applyProtection="1">
      <alignment horizontal="center" vertical="center"/>
    </xf>
    <xf numFmtId="44" fontId="10" fillId="3" borderId="0" xfId="6" applyNumberFormat="1" applyFont="1" applyFill="1" applyBorder="1" applyAlignment="1" applyProtection="1">
      <alignment horizontal="center" vertical="center"/>
    </xf>
    <xf numFmtId="44" fontId="36" fillId="3" borderId="0" xfId="6" applyNumberFormat="1" applyFont="1" applyFill="1" applyBorder="1" applyAlignment="1" applyProtection="1">
      <alignment horizontal="center" vertical="center"/>
    </xf>
    <xf numFmtId="4" fontId="33" fillId="0" borderId="0" xfId="5" applyNumberFormat="1" applyFont="1" applyBorder="1" applyAlignment="1" applyProtection="1">
      <alignment vertical="center"/>
    </xf>
    <xf numFmtId="165" fontId="33" fillId="0" borderId="0" xfId="5" applyNumberFormat="1" applyFont="1" applyBorder="1" applyAlignment="1" applyProtection="1">
      <alignment vertical="center"/>
    </xf>
    <xf numFmtId="170" fontId="33" fillId="0" borderId="0" xfId="5" applyNumberFormat="1" applyFont="1" applyBorder="1" applyAlignment="1" applyProtection="1">
      <alignment vertical="center"/>
    </xf>
    <xf numFmtId="0" fontId="11" fillId="0" borderId="0" xfId="6" applyFont="1" applyFill="1" applyBorder="1"/>
    <xf numFmtId="44" fontId="10" fillId="0" borderId="0" xfId="5" applyNumberFormat="1" applyFont="1" applyBorder="1" applyAlignment="1">
      <alignment vertical="center"/>
    </xf>
    <xf numFmtId="170" fontId="36" fillId="0" borderId="0" xfId="5" applyNumberFormat="1" applyFont="1" applyBorder="1" applyAlignment="1" applyProtection="1">
      <alignment vertical="center"/>
    </xf>
    <xf numFmtId="170" fontId="34" fillId="0" borderId="0" xfId="5" applyNumberFormat="1" applyFont="1" applyBorder="1" applyAlignment="1" applyProtection="1">
      <alignment vertical="center"/>
    </xf>
    <xf numFmtId="0" fontId="39" fillId="0" borderId="0" xfId="5" applyFont="1"/>
    <xf numFmtId="0" fontId="7" fillId="0" borderId="0" xfId="5" applyFont="1" applyBorder="1" applyAlignment="1">
      <alignment vertical="center"/>
    </xf>
    <xf numFmtId="0" fontId="7" fillId="0" borderId="0" xfId="5" applyFont="1" applyBorder="1" applyAlignment="1" applyProtection="1">
      <alignment horizontal="left" vertical="center"/>
    </xf>
    <xf numFmtId="0" fontId="6" fillId="0" borderId="0" xfId="5" applyFont="1" applyBorder="1" applyAlignment="1" applyProtection="1">
      <alignment vertical="center"/>
    </xf>
    <xf numFmtId="0" fontId="7" fillId="0" borderId="0" xfId="5" applyFont="1" applyBorder="1" applyAlignment="1" applyProtection="1">
      <alignment vertical="center"/>
    </xf>
    <xf numFmtId="169" fontId="7" fillId="0" borderId="0" xfId="5" applyNumberFormat="1" applyFont="1" applyBorder="1" applyAlignment="1" applyProtection="1">
      <alignment horizontal="right" vertical="center"/>
    </xf>
    <xf numFmtId="167" fontId="6" fillId="0" borderId="0" xfId="5" applyNumberFormat="1" applyFont="1" applyBorder="1" applyAlignment="1" applyProtection="1">
      <alignment vertical="center"/>
    </xf>
    <xf numFmtId="170" fontId="6" fillId="0" borderId="0" xfId="5" applyNumberFormat="1" applyFont="1" applyBorder="1" applyAlignment="1" applyProtection="1">
      <alignment horizontal="right" vertical="center"/>
      <protection hidden="1"/>
    </xf>
    <xf numFmtId="170" fontId="40" fillId="0" borderId="0" xfId="5" applyNumberFormat="1" applyFont="1" applyBorder="1" applyAlignment="1" applyProtection="1">
      <alignment horizontal="right" vertical="center"/>
    </xf>
    <xf numFmtId="170" fontId="21" fillId="0" borderId="0" xfId="5" applyNumberFormat="1" applyFont="1" applyBorder="1" applyAlignment="1" applyProtection="1">
      <alignment horizontal="right" vertical="center"/>
    </xf>
    <xf numFmtId="170" fontId="40" fillId="0" borderId="0" xfId="5" applyNumberFormat="1" applyFont="1" applyBorder="1" applyAlignment="1" applyProtection="1">
      <alignment horizontal="right" vertical="center"/>
      <protection hidden="1"/>
    </xf>
    <xf numFmtId="170" fontId="41" fillId="0" borderId="0" xfId="5" applyNumberFormat="1" applyFont="1" applyBorder="1" applyAlignment="1" applyProtection="1">
      <alignment horizontal="right" vertical="center"/>
      <protection hidden="1"/>
    </xf>
    <xf numFmtId="0" fontId="7" fillId="0" borderId="0" xfId="5" applyFont="1" applyAlignment="1">
      <alignment vertical="center"/>
    </xf>
    <xf numFmtId="0" fontId="7" fillId="0" borderId="5" xfId="5" applyFont="1" applyBorder="1" applyAlignment="1">
      <alignment vertical="center"/>
    </xf>
    <xf numFmtId="0" fontId="7" fillId="0" borderId="3" xfId="5" applyFont="1" applyBorder="1" applyAlignment="1" applyProtection="1">
      <alignment horizontal="left" vertical="center"/>
    </xf>
    <xf numFmtId="0" fontId="6" fillId="0" borderId="3" xfId="5" applyFont="1" applyBorder="1" applyAlignment="1" applyProtection="1">
      <alignment vertical="center"/>
    </xf>
    <xf numFmtId="0" fontId="7" fillId="0" borderId="3" xfId="5" applyFont="1" applyBorder="1" applyAlignment="1" applyProtection="1">
      <alignment vertical="center"/>
    </xf>
    <xf numFmtId="169" fontId="7" fillId="0" borderId="3" xfId="5" applyNumberFormat="1" applyFont="1" applyBorder="1" applyAlignment="1" applyProtection="1">
      <alignment horizontal="right" vertical="center"/>
    </xf>
    <xf numFmtId="167" fontId="6" fillId="0" borderId="3" xfId="5" applyNumberFormat="1" applyFont="1" applyBorder="1" applyAlignment="1" applyProtection="1">
      <alignment vertical="center"/>
    </xf>
    <xf numFmtId="170" fontId="6" fillId="0" borderId="3" xfId="5" applyNumberFormat="1" applyFont="1" applyBorder="1" applyAlignment="1" applyProtection="1">
      <alignment horizontal="right" vertical="center"/>
      <protection hidden="1"/>
    </xf>
    <xf numFmtId="170" fontId="40" fillId="0" borderId="3" xfId="5" applyNumberFormat="1" applyFont="1" applyBorder="1" applyAlignment="1" applyProtection="1">
      <alignment horizontal="right" vertical="center"/>
    </xf>
    <xf numFmtId="170" fontId="40" fillId="0" borderId="3" xfId="5" applyNumberFormat="1" applyFont="1" applyBorder="1" applyAlignment="1" applyProtection="1">
      <alignment horizontal="right" vertical="center"/>
      <protection hidden="1"/>
    </xf>
    <xf numFmtId="170" fontId="41" fillId="0" borderId="2" xfId="5" applyNumberFormat="1" applyFont="1" applyBorder="1" applyAlignment="1" applyProtection="1">
      <alignment horizontal="right" vertical="center"/>
      <protection hidden="1"/>
    </xf>
    <xf numFmtId="0" fontId="40" fillId="0" borderId="0" xfId="5" applyFont="1" applyAlignment="1">
      <alignment vertical="center"/>
    </xf>
    <xf numFmtId="0" fontId="22" fillId="0" borderId="0" xfId="5" applyFont="1" applyAlignment="1">
      <alignment vertical="center"/>
    </xf>
    <xf numFmtId="0" fontId="41" fillId="0" borderId="0" xfId="5" applyFont="1" applyAlignment="1">
      <alignment vertical="center"/>
    </xf>
    <xf numFmtId="0" fontId="42" fillId="0" borderId="0" xfId="5" applyFont="1" applyBorder="1" applyAlignment="1" applyProtection="1">
      <alignment horizontal="left" vertical="center"/>
    </xf>
    <xf numFmtId="0" fontId="16" fillId="0" borderId="0" xfId="5" applyFont="1" applyBorder="1" applyAlignment="1" applyProtection="1">
      <alignment vertical="center"/>
    </xf>
    <xf numFmtId="0" fontId="17" fillId="0" borderId="0" xfId="5" applyFont="1" applyBorder="1" applyAlignment="1" applyProtection="1">
      <alignment vertical="center"/>
    </xf>
    <xf numFmtId="169" fontId="17" fillId="0" borderId="0" xfId="5" applyNumberFormat="1" applyFont="1" applyBorder="1" applyAlignment="1" applyProtection="1">
      <alignment horizontal="right" vertical="center"/>
    </xf>
    <xf numFmtId="0" fontId="43" fillId="0" borderId="0" xfId="5" applyFont="1" applyBorder="1" applyAlignment="1" applyProtection="1">
      <alignment vertical="center"/>
    </xf>
    <xf numFmtId="167" fontId="40" fillId="0" borderId="0" xfId="5" applyNumberFormat="1" applyFont="1" applyBorder="1" applyAlignment="1" applyProtection="1">
      <alignment vertical="center"/>
    </xf>
    <xf numFmtId="0" fontId="29" fillId="0" borderId="0" xfId="5" applyFont="1" applyBorder="1" applyAlignment="1" applyProtection="1">
      <alignment horizontal="center" vertical="center"/>
    </xf>
    <xf numFmtId="0" fontId="6" fillId="0" borderId="0" xfId="5" applyFont="1" applyAlignment="1">
      <alignment vertical="center"/>
    </xf>
    <xf numFmtId="0" fontId="6" fillId="0" borderId="0" xfId="5" applyFont="1" applyAlignment="1">
      <alignment horizontal="right" vertical="center"/>
    </xf>
    <xf numFmtId="0" fontId="16" fillId="0" borderId="0" xfId="5" applyFont="1" applyBorder="1" applyAlignment="1" applyProtection="1">
      <alignment horizontal="right" vertical="center"/>
    </xf>
    <xf numFmtId="169" fontId="16" fillId="0" borderId="0" xfId="5" applyNumberFormat="1" applyFont="1" applyBorder="1" applyAlignment="1" applyProtection="1">
      <alignment horizontal="right" vertical="center"/>
    </xf>
    <xf numFmtId="0" fontId="43" fillId="0" borderId="0" xfId="5" applyFont="1" applyBorder="1" applyAlignment="1" applyProtection="1">
      <alignment horizontal="center" vertical="center"/>
    </xf>
    <xf numFmtId="167" fontId="6" fillId="0" borderId="0" xfId="5" applyNumberFormat="1" applyFont="1" applyBorder="1" applyAlignment="1" applyProtection="1">
      <alignment horizontal="right" vertical="center"/>
    </xf>
    <xf numFmtId="169" fontId="44" fillId="0" borderId="0" xfId="5" applyNumberFormat="1" applyFont="1" applyBorder="1" applyAlignment="1" applyProtection="1">
      <alignment horizontal="right"/>
    </xf>
    <xf numFmtId="0" fontId="4" fillId="3" borderId="0" xfId="5" applyFill="1" applyBorder="1"/>
    <xf numFmtId="44" fontId="25" fillId="3" borderId="0" xfId="5" applyNumberFormat="1" applyFont="1" applyFill="1"/>
    <xf numFmtId="0" fontId="25" fillId="3" borderId="0" xfId="5" applyFont="1" applyFill="1"/>
    <xf numFmtId="44" fontId="27" fillId="3" borderId="0" xfId="3" applyNumberFormat="1" applyFont="1" applyFill="1"/>
    <xf numFmtId="0" fontId="27" fillId="3" borderId="0" xfId="3" applyFont="1" applyFill="1"/>
    <xf numFmtId="0" fontId="11" fillId="3" borderId="0" xfId="5" applyFont="1" applyFill="1"/>
    <xf numFmtId="4" fontId="38" fillId="3" borderId="0" xfId="5" applyNumberFormat="1" applyFont="1" applyFill="1" applyBorder="1" applyAlignment="1" applyProtection="1">
      <alignment horizontal="right" vertical="center" wrapText="1"/>
    </xf>
    <xf numFmtId="165" fontId="38" fillId="3" borderId="0" xfId="5" applyNumberFormat="1" applyFont="1" applyFill="1" applyBorder="1" applyAlignment="1" applyProtection="1">
      <alignment vertical="center"/>
    </xf>
    <xf numFmtId="170" fontId="36" fillId="3" borderId="0" xfId="5" applyNumberFormat="1" applyFont="1" applyFill="1" applyBorder="1" applyAlignment="1" applyProtection="1">
      <alignment vertical="center"/>
    </xf>
    <xf numFmtId="0" fontId="39" fillId="3" borderId="0" xfId="5" applyFont="1" applyFill="1"/>
    <xf numFmtId="0" fontId="7" fillId="3" borderId="0" xfId="5" applyFont="1" applyFill="1" applyAlignment="1">
      <alignment vertical="center"/>
    </xf>
    <xf numFmtId="170" fontId="40" fillId="3" borderId="0" xfId="5" applyNumberFormat="1" applyFont="1" applyFill="1" applyBorder="1" applyAlignment="1" applyProtection="1">
      <alignment horizontal="right" vertical="center"/>
      <protection hidden="1"/>
    </xf>
    <xf numFmtId="0" fontId="22" fillId="3" borderId="0" xfId="5" applyFont="1" applyFill="1" applyAlignment="1">
      <alignment vertical="center"/>
    </xf>
    <xf numFmtId="170" fontId="40" fillId="3" borderId="3" xfId="5" applyNumberFormat="1" applyFont="1" applyFill="1" applyBorder="1" applyAlignment="1" applyProtection="1">
      <alignment horizontal="right" vertical="center"/>
      <protection hidden="1"/>
    </xf>
    <xf numFmtId="0" fontId="6" fillId="3" borderId="0" xfId="5" applyFont="1" applyFill="1" applyAlignment="1">
      <alignment vertical="center"/>
    </xf>
    <xf numFmtId="0" fontId="39" fillId="0" borderId="0" xfId="5" applyFont="1" applyBorder="1" applyAlignment="1">
      <alignment vertical="center"/>
    </xf>
    <xf numFmtId="4" fontId="39" fillId="0" borderId="0" xfId="5" applyNumberFormat="1" applyFont="1" applyBorder="1" applyAlignment="1">
      <alignment vertical="center"/>
    </xf>
    <xf numFmtId="4" fontId="38" fillId="0" borderId="0" xfId="5" applyNumberFormat="1" applyFont="1" applyBorder="1" applyAlignment="1">
      <alignment horizontal="right"/>
    </xf>
    <xf numFmtId="165" fontId="38" fillId="0" borderId="0" xfId="5" applyNumberFormat="1" applyFont="1" applyBorder="1" applyAlignment="1">
      <alignment horizontal="right"/>
    </xf>
    <xf numFmtId="4" fontId="39" fillId="0" borderId="0" xfId="5" applyNumberFormat="1" applyFont="1" applyBorder="1"/>
    <xf numFmtId="165" fontId="39" fillId="0" borderId="0" xfId="5" applyNumberFormat="1" applyFont="1" applyBorder="1" applyAlignment="1"/>
    <xf numFmtId="169" fontId="89" fillId="0" borderId="0" xfId="0" applyNumberFormat="1" applyFont="1" applyFill="1" applyBorder="1" applyAlignment="1">
      <alignment vertical="center"/>
    </xf>
    <xf numFmtId="4" fontId="89" fillId="0" borderId="0" xfId="0" applyNumberFormat="1" applyFont="1" applyFill="1" applyBorder="1" applyAlignment="1" applyProtection="1">
      <alignment vertical="center"/>
      <protection locked="0"/>
    </xf>
    <xf numFmtId="44" fontId="11" fillId="0" borderId="0" xfId="5" applyNumberFormat="1" applyFont="1" applyFill="1" applyBorder="1" applyAlignment="1">
      <alignment vertical="center"/>
    </xf>
    <xf numFmtId="49" fontId="0" fillId="0" borderId="0" xfId="0" applyNumberForma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4" fontId="1" fillId="0" borderId="0" xfId="250" applyNumberFormat="1" applyBorder="1" applyAlignment="1">
      <alignment horizontal="right" vertical="center"/>
    </xf>
    <xf numFmtId="0" fontId="90" fillId="0" borderId="0" xfId="0" applyFont="1" applyBorder="1" applyAlignment="1">
      <alignment vertical="center"/>
    </xf>
    <xf numFmtId="0" fontId="90" fillId="0" borderId="0" xfId="0" applyFont="1" applyBorder="1" applyAlignment="1">
      <alignment horizontal="left" vertical="center" wrapText="1"/>
    </xf>
    <xf numFmtId="169" fontId="91" fillId="0" borderId="0" xfId="0" applyNumberFormat="1" applyFont="1" applyBorder="1" applyAlignment="1">
      <alignment vertical="center"/>
    </xf>
    <xf numFmtId="170" fontId="22" fillId="0" borderId="0" xfId="5" applyNumberFormat="1" applyFont="1" applyBorder="1" applyAlignment="1">
      <alignment horizontal="right" vertical="center"/>
    </xf>
    <xf numFmtId="169" fontId="36" fillId="3" borderId="0" xfId="5" applyNumberFormat="1" applyFont="1" applyFill="1" applyBorder="1" applyAlignment="1" applyProtection="1">
      <alignment horizontal="center" vertical="center" wrapText="1"/>
    </xf>
    <xf numFmtId="165" fontId="36" fillId="3" borderId="0" xfId="5" applyNumberFormat="1" applyFont="1" applyFill="1" applyBorder="1" applyAlignment="1" applyProtection="1">
      <alignment horizontal="center" vertical="center" wrapText="1"/>
    </xf>
    <xf numFmtId="49" fontId="36" fillId="3" borderId="0" xfId="5" applyNumberFormat="1" applyFont="1" applyFill="1" applyBorder="1" applyAlignment="1" applyProtection="1">
      <alignment horizontal="center" vertical="center" wrapText="1"/>
    </xf>
    <xf numFmtId="169" fontId="92" fillId="0" borderId="0" xfId="251" applyNumberFormat="1" applyBorder="1" applyAlignment="1" applyProtection="1">
      <alignment vertical="center"/>
      <protection locked="0"/>
    </xf>
    <xf numFmtId="0" fontId="90" fillId="0" borderId="0" xfId="0" applyFont="1" applyAlignment="1">
      <alignment horizontal="left" vertical="center" wrapText="1"/>
    </xf>
    <xf numFmtId="0" fontId="90" fillId="0" borderId="0" xfId="0" applyFont="1" applyAlignment="1">
      <alignment vertical="center"/>
    </xf>
    <xf numFmtId="4" fontId="90" fillId="0" borderId="0" xfId="0" applyNumberFormat="1" applyFont="1" applyAlignment="1">
      <alignment vertical="center"/>
    </xf>
    <xf numFmtId="0" fontId="93" fillId="0" borderId="0" xfId="0" applyFont="1" applyAlignment="1">
      <alignment horizontal="left" vertical="center" wrapText="1"/>
    </xf>
    <xf numFmtId="0" fontId="93" fillId="0" borderId="0" xfId="0" applyFont="1" applyAlignment="1">
      <alignment vertical="center"/>
    </xf>
    <xf numFmtId="0" fontId="93" fillId="0" borderId="0" xfId="0" applyFont="1" applyAlignment="1">
      <alignment horizontal="left" vertical="center"/>
    </xf>
    <xf numFmtId="49" fontId="6" fillId="0" borderId="0" xfId="5" applyNumberFormat="1" applyFont="1" applyFill="1" applyAlignment="1">
      <alignment horizontal="left" vertical="center"/>
    </xf>
    <xf numFmtId="42" fontId="19" fillId="0" borderId="0" xfId="3" applyNumberFormat="1" applyFont="1" applyFill="1" applyAlignment="1">
      <alignment horizontal="left"/>
    </xf>
    <xf numFmtId="0" fontId="94" fillId="0" borderId="0" xfId="0" applyFont="1" applyAlignment="1">
      <alignment vertical="center" wrapText="1"/>
    </xf>
    <xf numFmtId="0" fontId="93" fillId="0" borderId="0" xfId="0" applyFont="1" applyAlignment="1" applyProtection="1">
      <alignment vertical="center"/>
      <protection locked="0"/>
    </xf>
    <xf numFmtId="0" fontId="90" fillId="0" borderId="0" xfId="0" applyFont="1" applyAlignment="1">
      <alignment horizontal="left" vertical="center"/>
    </xf>
    <xf numFmtId="0" fontId="90" fillId="0" borderId="0" xfId="0" applyFont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169" fontId="34" fillId="0" borderId="0" xfId="5" applyNumberFormat="1" applyFont="1" applyAlignment="1">
      <alignment vertical="center"/>
    </xf>
    <xf numFmtId="169" fontId="4" fillId="0" borderId="0" xfId="251" applyNumberFormat="1" applyFont="1" applyBorder="1" applyAlignment="1" applyProtection="1">
      <alignment vertical="center"/>
      <protection locked="0"/>
    </xf>
    <xf numFmtId="4" fontId="87" fillId="0" borderId="0" xfId="250" applyNumberFormat="1" applyFont="1" applyBorder="1" applyAlignment="1">
      <alignment horizontal="right" vertical="center"/>
    </xf>
    <xf numFmtId="0" fontId="0" fillId="0" borderId="0" xfId="0" applyFill="1" applyBorder="1" applyAlignment="1" applyProtection="1">
      <alignment horizontal="center" vertical="center"/>
      <protection locked="0"/>
    </xf>
    <xf numFmtId="49" fontId="3" fillId="0" borderId="1" xfId="6" applyNumberFormat="1" applyFont="1" applyFill="1" applyBorder="1" applyAlignment="1" applyProtection="1">
      <alignment horizontal="left" vertical="center"/>
    </xf>
    <xf numFmtId="170" fontId="3" fillId="0" borderId="1" xfId="5" applyNumberFormat="1" applyFont="1" applyBorder="1" applyAlignment="1">
      <alignment vertical="center"/>
    </xf>
    <xf numFmtId="170" fontId="96" fillId="0" borderId="1" xfId="5" applyNumberFormat="1" applyFont="1" applyBorder="1" applyAlignment="1">
      <alignment horizontal="right" vertical="center"/>
    </xf>
    <xf numFmtId="170" fontId="97" fillId="0" borderId="1" xfId="5" applyNumberFormat="1" applyFont="1" applyBorder="1" applyAlignment="1" applyProtection="1">
      <alignment horizontal="right" vertical="center"/>
    </xf>
    <xf numFmtId="170" fontId="97" fillId="0" borderId="1" xfId="5" applyNumberFormat="1" applyFont="1" applyBorder="1" applyAlignment="1" applyProtection="1">
      <alignment horizontal="right"/>
    </xf>
    <xf numFmtId="0" fontId="4" fillId="0" borderId="0" xfId="5" applyFont="1" applyAlignment="1">
      <alignment vertical="center"/>
    </xf>
    <xf numFmtId="170" fontId="3" fillId="0" borderId="17" xfId="5" applyNumberFormat="1" applyFont="1" applyBorder="1" applyAlignment="1">
      <alignment vertical="center"/>
    </xf>
    <xf numFmtId="170" fontId="96" fillId="0" borderId="17" xfId="5" applyNumberFormat="1" applyFont="1" applyBorder="1" applyAlignment="1">
      <alignment horizontal="right" vertical="center"/>
    </xf>
    <xf numFmtId="170" fontId="97" fillId="0" borderId="17" xfId="5" applyNumberFormat="1" applyFont="1" applyBorder="1" applyAlignment="1" applyProtection="1">
      <alignment horizontal="right"/>
    </xf>
    <xf numFmtId="170" fontId="3" fillId="0" borderId="18" xfId="5" applyNumberFormat="1" applyFont="1" applyBorder="1" applyAlignment="1">
      <alignment vertical="center"/>
    </xf>
    <xf numFmtId="170" fontId="96" fillId="0" borderId="19" xfId="5" applyNumberFormat="1" applyFont="1" applyBorder="1" applyAlignment="1">
      <alignment horizontal="right" vertical="center"/>
    </xf>
    <xf numFmtId="170" fontId="97" fillId="0" borderId="20" xfId="5" applyNumberFormat="1" applyFont="1" applyBorder="1" applyAlignment="1" applyProtection="1">
      <alignment horizontal="right" vertical="center"/>
    </xf>
    <xf numFmtId="170" fontId="97" fillId="0" borderId="17" xfId="5" applyNumberFormat="1" applyFont="1" applyBorder="1" applyAlignment="1" applyProtection="1">
      <alignment horizontal="right" vertical="center"/>
    </xf>
    <xf numFmtId="0" fontId="3" fillId="0" borderId="0" xfId="5" applyFont="1" applyAlignment="1">
      <alignment vertical="center"/>
    </xf>
    <xf numFmtId="0" fontId="4" fillId="0" borderId="0" xfId="5" applyFont="1"/>
    <xf numFmtId="0" fontId="3" fillId="0" borderId="0" xfId="5" applyFont="1" applyBorder="1" applyAlignment="1">
      <alignment vertical="center"/>
    </xf>
    <xf numFmtId="0" fontId="98" fillId="0" borderId="0" xfId="5" applyFont="1" applyBorder="1" applyAlignment="1">
      <alignment horizontal="center" vertical="center"/>
    </xf>
    <xf numFmtId="0" fontId="99" fillId="0" borderId="0" xfId="5" applyFont="1"/>
    <xf numFmtId="0" fontId="100" fillId="0" borderId="0" xfId="5" applyFont="1"/>
    <xf numFmtId="0" fontId="101" fillId="0" borderId="0" xfId="5" applyFont="1"/>
    <xf numFmtId="0" fontId="4" fillId="3" borderId="0" xfId="5" applyFont="1" applyFill="1"/>
    <xf numFmtId="0" fontId="10" fillId="0" borderId="0" xfId="5" applyFont="1" applyBorder="1" applyAlignment="1">
      <alignment horizontal="center" vertical="center"/>
    </xf>
    <xf numFmtId="0" fontId="36" fillId="0" borderId="0" xfId="5" applyFont="1" applyBorder="1" applyAlignment="1">
      <alignment horizontal="center" vertical="center"/>
    </xf>
    <xf numFmtId="169" fontId="95" fillId="0" borderId="0" xfId="5" applyNumberFormat="1" applyFont="1" applyAlignment="1">
      <alignment horizontal="center" vertical="center"/>
    </xf>
    <xf numFmtId="44" fontId="38" fillId="3" borderId="0" xfId="5" applyNumberFormat="1" applyFont="1" applyFill="1" applyBorder="1" applyAlignment="1" applyProtection="1">
      <alignment vertical="center"/>
    </xf>
    <xf numFmtId="170" fontId="31" fillId="0" borderId="0" xfId="5" applyNumberFormat="1" applyFont="1" applyBorder="1" applyAlignment="1">
      <alignment vertical="center"/>
    </xf>
    <xf numFmtId="170" fontId="32" fillId="0" borderId="21" xfId="5" applyNumberFormat="1" applyFont="1" applyBorder="1" applyAlignment="1">
      <alignment vertical="center"/>
    </xf>
    <xf numFmtId="170" fontId="99" fillId="0" borderId="21" xfId="5" applyNumberFormat="1" applyFont="1" applyBorder="1" applyAlignment="1">
      <alignment vertical="center"/>
    </xf>
    <xf numFmtId="0" fontId="102" fillId="0" borderId="0" xfId="0" applyFont="1" applyAlignment="1">
      <alignment horizontal="left" vertical="center" wrapText="1"/>
    </xf>
    <xf numFmtId="169" fontId="11" fillId="0" borderId="0" xfId="5" applyNumberFormat="1" applyFont="1" applyFill="1" applyAlignment="1">
      <alignment horizontal="right"/>
    </xf>
    <xf numFmtId="0" fontId="6" fillId="0" borderId="0" xfId="5" applyFont="1" applyAlignment="1">
      <alignment horizontal="left" vertical="center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left"/>
    </xf>
    <xf numFmtId="0" fontId="104" fillId="0" borderId="0" xfId="5" applyFont="1" applyAlignment="1">
      <alignment horizontal="right" vertical="center"/>
    </xf>
    <xf numFmtId="167" fontId="6" fillId="0" borderId="0" xfId="5" applyNumberFormat="1" applyFont="1" applyAlignment="1">
      <alignment horizontal="right" vertical="center"/>
    </xf>
    <xf numFmtId="0" fontId="88" fillId="0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/>
    </xf>
    <xf numFmtId="169" fontId="10" fillId="0" borderId="0" xfId="5" applyNumberFormat="1" applyFont="1" applyAlignment="1">
      <alignment horizontal="center" vertical="center"/>
    </xf>
    <xf numFmtId="169" fontId="36" fillId="0" borderId="0" xfId="5" applyNumberFormat="1" applyFont="1" applyAlignment="1">
      <alignment horizontal="center" vertical="center"/>
    </xf>
    <xf numFmtId="169" fontId="34" fillId="0" borderId="0" xfId="5" applyNumberFormat="1" applyFont="1" applyAlignment="1">
      <alignment horizontal="center" vertical="center"/>
    </xf>
    <xf numFmtId="169" fontId="36" fillId="3" borderId="0" xfId="5" applyNumberFormat="1" applyFont="1" applyFill="1" applyAlignment="1">
      <alignment horizontal="center" vertical="center"/>
    </xf>
  </cellXfs>
  <cellStyles count="252">
    <cellStyle name="_02 Výkaz výměr BS" xfId="11" xr:uid="{00000000-0005-0000-0000-000000000000}"/>
    <cellStyle name="_02 Výkaz výměr EPS" xfId="12" xr:uid="{00000000-0005-0000-0000-000001000000}"/>
    <cellStyle name="_07-Výkaz výměr" xfId="13" xr:uid="{00000000-0005-0000-0000-000002000000}"/>
    <cellStyle name="_704-2008, Jesenice, holá cena, 14.2.2008" xfId="14" xr:uid="{00000000-0005-0000-0000-000003000000}"/>
    <cellStyle name="_851-2008, Rakovník, Provozní soubory, holá cena 10.12.2008" xfId="15" xr:uid="{00000000-0005-0000-0000-000004000000}"/>
    <cellStyle name="_C.1.10.1 Rozpočet EPS" xfId="16" xr:uid="{00000000-0005-0000-0000-000005000000}"/>
    <cellStyle name="_C.1.10.2 Rozpočet BS" xfId="17" xr:uid="{00000000-0005-0000-0000-000006000000}"/>
    <cellStyle name="_C.1.3 Rozpočet ZTI" xfId="18" xr:uid="{00000000-0005-0000-0000-000007000000}"/>
    <cellStyle name="_C.1.4 Rozpočet ÚT" xfId="19" xr:uid="{00000000-0005-0000-0000-000008000000}"/>
    <cellStyle name="_C.1.5 Rozpočet VZT" xfId="20" xr:uid="{00000000-0005-0000-0000-000009000000}"/>
    <cellStyle name="_C.1.6 Rozpočet CHL" xfId="21" xr:uid="{00000000-0005-0000-0000-00000A000000}"/>
    <cellStyle name="_C.1.7 Rozpočet MaR" xfId="22" xr:uid="{00000000-0005-0000-0000-00000B000000}"/>
    <cellStyle name="_C.1.7_vykazv_MaR" xfId="23" xr:uid="{00000000-0005-0000-0000-00000C000000}"/>
    <cellStyle name="_C.1.8 Rozpočet SILNO" xfId="24" xr:uid="{00000000-0005-0000-0000-00000D000000}"/>
    <cellStyle name="_C.4 Rozpočet Přípojka elektro" xfId="25" xr:uid="{00000000-0005-0000-0000-00000E000000}"/>
    <cellStyle name="_C4_04_Vřkaz vřmýr" xfId="26" xr:uid="{00000000-0005-0000-0000-00000F000000}"/>
    <cellStyle name="_EL-výkaz-ceny Záběhlická" xfId="27" xr:uid="{00000000-0005-0000-0000-000010000000}"/>
    <cellStyle name="_export_KROS" xfId="28" xr:uid="{00000000-0005-0000-0000-000011000000}"/>
    <cellStyle name="_PS 01 Rozpočet - stl. vzduch technický" xfId="29" xr:uid="{00000000-0005-0000-0000-000012000000}"/>
    <cellStyle name="_PS 01 Rozpočet - stolový výtah" xfId="30" xr:uid="{00000000-0005-0000-0000-000013000000}"/>
    <cellStyle name="_PS 01 Rozpočet - vysavač" xfId="31" xr:uid="{00000000-0005-0000-0000-000014000000}"/>
    <cellStyle name="_PS 01 Rozpočet -jeřáb" xfId="32" xr:uid="{00000000-0005-0000-0000-000015000000}"/>
    <cellStyle name="_Rozpočet_Buštěhrad" xfId="33" xr:uid="{00000000-0005-0000-0000-000016000000}"/>
    <cellStyle name="_SO_PS_Louny_VV, holá cena 1.7.2008" xfId="34" xr:uid="{00000000-0005-0000-0000-000017000000}"/>
    <cellStyle name="_SO-01-00_SLP_SPECIFIKACE MATERIÁLU" xfId="35" xr:uid="{00000000-0005-0000-0000-000018000000}"/>
    <cellStyle name="_SO-02-00_SLP_SPECIFIKACE MATERIÁLU" xfId="36" xr:uid="{00000000-0005-0000-0000-000019000000}"/>
    <cellStyle name="_SO-0307_SLP_SPEC  MATERIÁLU" xfId="37" xr:uid="{00000000-0005-0000-0000-00001A000000}"/>
    <cellStyle name="_Třebotov, rozpočet technologie, holá cena 4.10.2008" xfId="38" xr:uid="{00000000-0005-0000-0000-00001B000000}"/>
    <cellStyle name="_Výkaz výměr - simulátory, stlačený vzduch" xfId="39" xr:uid="{00000000-0005-0000-0000-00001C000000}"/>
    <cellStyle name="_Výkaz výměr - stolový výtah" xfId="40" xr:uid="{00000000-0005-0000-0000-00001D000000}"/>
    <cellStyle name="_Výkaz výměr - vysavač" xfId="41" xr:uid="{00000000-0005-0000-0000-00001E000000}"/>
    <cellStyle name="_Výkaz výměr -jeřáb" xfId="42" xr:uid="{00000000-0005-0000-0000-00001F000000}"/>
    <cellStyle name="_Výkaz výměr_Chlazení" xfId="43" xr:uid="{00000000-0005-0000-0000-000020000000}"/>
    <cellStyle name="_Výkaz výměr_Silnoproud" xfId="44" xr:uid="{00000000-0005-0000-0000-000021000000}"/>
    <cellStyle name="_Výkaz výměr_Slaboproud" xfId="45" xr:uid="{00000000-0005-0000-0000-000022000000}"/>
    <cellStyle name="_Výkaz výměr_UT" xfId="46" xr:uid="{00000000-0005-0000-0000-000023000000}"/>
    <cellStyle name="_Výkaz výměr_VZT" xfId="47" xr:uid="{00000000-0005-0000-0000-000024000000}"/>
    <cellStyle name="_Výkaz výměr-Medicinský vzduch" xfId="48" xr:uid="{00000000-0005-0000-0000-000025000000}"/>
    <cellStyle name="_ZTI" xfId="49" xr:uid="{00000000-0005-0000-0000-000026000000}"/>
    <cellStyle name="20 % – Zvýraznění1 2" xfId="50" xr:uid="{00000000-0005-0000-0000-000027000000}"/>
    <cellStyle name="20 % – Zvýraznění2 2" xfId="51" xr:uid="{00000000-0005-0000-0000-000028000000}"/>
    <cellStyle name="20 % – Zvýraznění3 2" xfId="52" xr:uid="{00000000-0005-0000-0000-000029000000}"/>
    <cellStyle name="20 % – Zvýraznění4 2" xfId="53" xr:uid="{00000000-0005-0000-0000-00002A000000}"/>
    <cellStyle name="20 % – Zvýraznění5 2" xfId="54" xr:uid="{00000000-0005-0000-0000-00002B000000}"/>
    <cellStyle name="20 % – Zvýraznění6 2" xfId="55" xr:uid="{00000000-0005-0000-0000-00002C000000}"/>
    <cellStyle name="20% - Accent1" xfId="56" xr:uid="{00000000-0005-0000-0000-00002D000000}"/>
    <cellStyle name="20% - Accent2" xfId="57" xr:uid="{00000000-0005-0000-0000-00002E000000}"/>
    <cellStyle name="20% - Accent3" xfId="58" xr:uid="{00000000-0005-0000-0000-00002F000000}"/>
    <cellStyle name="20% - Accent4" xfId="59" xr:uid="{00000000-0005-0000-0000-000030000000}"/>
    <cellStyle name="20% - Accent5" xfId="60" xr:uid="{00000000-0005-0000-0000-000031000000}"/>
    <cellStyle name="20% - Accent6" xfId="61" xr:uid="{00000000-0005-0000-0000-000032000000}"/>
    <cellStyle name="40 % – Zvýraznění1 2" xfId="62" xr:uid="{00000000-0005-0000-0000-000033000000}"/>
    <cellStyle name="40 % – Zvýraznění2 2" xfId="63" xr:uid="{00000000-0005-0000-0000-000034000000}"/>
    <cellStyle name="40 % – Zvýraznění3 2" xfId="64" xr:uid="{00000000-0005-0000-0000-000035000000}"/>
    <cellStyle name="40 % – Zvýraznění4 2" xfId="65" xr:uid="{00000000-0005-0000-0000-000036000000}"/>
    <cellStyle name="40 % – Zvýraznění5 2" xfId="66" xr:uid="{00000000-0005-0000-0000-000037000000}"/>
    <cellStyle name="40 % – Zvýraznění6 2" xfId="67" xr:uid="{00000000-0005-0000-0000-000038000000}"/>
    <cellStyle name="40% - Accent1" xfId="68" xr:uid="{00000000-0005-0000-0000-000039000000}"/>
    <cellStyle name="40% - Accent2" xfId="69" xr:uid="{00000000-0005-0000-0000-00003A000000}"/>
    <cellStyle name="40% - Accent3" xfId="70" xr:uid="{00000000-0005-0000-0000-00003B000000}"/>
    <cellStyle name="40% - Accent4" xfId="71" xr:uid="{00000000-0005-0000-0000-00003C000000}"/>
    <cellStyle name="40% - Accent5" xfId="72" xr:uid="{00000000-0005-0000-0000-00003D000000}"/>
    <cellStyle name="40% - Accent6" xfId="73" xr:uid="{00000000-0005-0000-0000-00003E000000}"/>
    <cellStyle name="60 % – Zvýraznění1 2" xfId="74" xr:uid="{00000000-0005-0000-0000-00003F000000}"/>
    <cellStyle name="60 % – Zvýraznění2 2" xfId="75" xr:uid="{00000000-0005-0000-0000-000040000000}"/>
    <cellStyle name="60 % – Zvýraznění3 2" xfId="76" xr:uid="{00000000-0005-0000-0000-000041000000}"/>
    <cellStyle name="60 % – Zvýraznění4 2" xfId="77" xr:uid="{00000000-0005-0000-0000-000042000000}"/>
    <cellStyle name="60 % – Zvýraznění5 2" xfId="78" xr:uid="{00000000-0005-0000-0000-000043000000}"/>
    <cellStyle name="60 % – Zvýraznění6 2" xfId="79" xr:uid="{00000000-0005-0000-0000-000044000000}"/>
    <cellStyle name="60% - Accent1" xfId="80" xr:uid="{00000000-0005-0000-0000-000045000000}"/>
    <cellStyle name="60% - Accent2" xfId="81" xr:uid="{00000000-0005-0000-0000-000046000000}"/>
    <cellStyle name="60% - Accent3" xfId="82" xr:uid="{00000000-0005-0000-0000-000047000000}"/>
    <cellStyle name="60% - Accent4" xfId="83" xr:uid="{00000000-0005-0000-0000-000048000000}"/>
    <cellStyle name="60% - Accent5" xfId="84" xr:uid="{00000000-0005-0000-0000-000049000000}"/>
    <cellStyle name="60% - Accent6" xfId="85" xr:uid="{00000000-0005-0000-0000-00004A000000}"/>
    <cellStyle name="Accent1" xfId="86" xr:uid="{00000000-0005-0000-0000-00004B000000}"/>
    <cellStyle name="Accent2" xfId="87" xr:uid="{00000000-0005-0000-0000-00004C000000}"/>
    <cellStyle name="Accent3" xfId="88" xr:uid="{00000000-0005-0000-0000-00004D000000}"/>
    <cellStyle name="Accent4" xfId="89" xr:uid="{00000000-0005-0000-0000-00004E000000}"/>
    <cellStyle name="Accent5" xfId="90" xr:uid="{00000000-0005-0000-0000-00004F000000}"/>
    <cellStyle name="Accent6" xfId="91" xr:uid="{00000000-0005-0000-0000-000050000000}"/>
    <cellStyle name="Bad" xfId="92" xr:uid="{00000000-0005-0000-0000-000051000000}"/>
    <cellStyle name="blokcen" xfId="93" xr:uid="{00000000-0005-0000-0000-000052000000}"/>
    <cellStyle name="Calculation" xfId="94" xr:uid="{00000000-0005-0000-0000-000053000000}"/>
    <cellStyle name="Celkem 2" xfId="95" xr:uid="{00000000-0005-0000-0000-000054000000}"/>
    <cellStyle name="Comma [0]_laroux" xfId="96" xr:uid="{00000000-0005-0000-0000-000055000000}"/>
    <cellStyle name="Comma_106e" xfId="97" xr:uid="{00000000-0005-0000-0000-000056000000}"/>
    <cellStyle name="Currency [0]_Analogové přístroje Euroset 8xx" xfId="98" xr:uid="{00000000-0005-0000-0000-000057000000}"/>
    <cellStyle name="Currency_106e" xfId="99" xr:uid="{00000000-0005-0000-0000-000058000000}"/>
    <cellStyle name="Čárka 2" xfId="100" xr:uid="{00000000-0005-0000-0000-000059000000}"/>
    <cellStyle name="čárky [0]_cluster1" xfId="101" xr:uid="{00000000-0005-0000-0000-00005A000000}"/>
    <cellStyle name="čárky 2" xfId="7" xr:uid="{00000000-0005-0000-0000-00005B000000}"/>
    <cellStyle name="čárky 2 2" xfId="236" xr:uid="{00000000-0005-0000-0000-00005C000000}"/>
    <cellStyle name="čárky 3" xfId="232" xr:uid="{00000000-0005-0000-0000-00005D000000}"/>
    <cellStyle name="Dezimal [0]_Tabelle1" xfId="102" xr:uid="{00000000-0005-0000-0000-00005E000000}"/>
    <cellStyle name="Dezimal_Tabelle1" xfId="103" xr:uid="{00000000-0005-0000-0000-00005F000000}"/>
    <cellStyle name="Explanatory Text" xfId="104" xr:uid="{00000000-0005-0000-0000-000060000000}"/>
    <cellStyle name="Firma" xfId="105" xr:uid="{00000000-0005-0000-0000-000061000000}"/>
    <cellStyle name="Flag" xfId="106" xr:uid="{00000000-0005-0000-0000-000062000000}"/>
    <cellStyle name="Flag 2" xfId="107" xr:uid="{00000000-0005-0000-0000-000063000000}"/>
    <cellStyle name="Flag 3" xfId="108" xr:uid="{00000000-0005-0000-0000-000064000000}"/>
    <cellStyle name="Flag_Kalkulace_0900067_SŘ" xfId="109" xr:uid="{00000000-0005-0000-0000-000065000000}"/>
    <cellStyle name="Followed Hyperlink" xfId="110" xr:uid="{00000000-0005-0000-0000-000066000000}"/>
    <cellStyle name="Good" xfId="111" xr:uid="{00000000-0005-0000-0000-000067000000}"/>
    <cellStyle name="Heading 1" xfId="112" xr:uid="{00000000-0005-0000-0000-000068000000}"/>
    <cellStyle name="Heading 2" xfId="113" xr:uid="{00000000-0005-0000-0000-000069000000}"/>
    <cellStyle name="Heading 3" xfId="114" xr:uid="{00000000-0005-0000-0000-00006A000000}"/>
    <cellStyle name="Heading 4" xfId="115" xr:uid="{00000000-0005-0000-0000-00006B000000}"/>
    <cellStyle name="Heading2" xfId="116" xr:uid="{00000000-0005-0000-0000-00006C000000}"/>
    <cellStyle name="Heading2 2" xfId="117" xr:uid="{00000000-0005-0000-0000-00006D000000}"/>
    <cellStyle name="Heading2 3" xfId="118" xr:uid="{00000000-0005-0000-0000-00006E000000}"/>
    <cellStyle name="Heading2_Kalkulace_0900067_SŘ" xfId="119" xr:uid="{00000000-0005-0000-0000-00006F000000}"/>
    <cellStyle name="Heading3" xfId="120" xr:uid="{00000000-0005-0000-0000-000070000000}"/>
    <cellStyle name="Heading3 2" xfId="121" xr:uid="{00000000-0005-0000-0000-000071000000}"/>
    <cellStyle name="Heading3 3" xfId="122" xr:uid="{00000000-0005-0000-0000-000072000000}"/>
    <cellStyle name="Heading3_Kalkulace_0900067_SŘ" xfId="123" xr:uid="{00000000-0005-0000-0000-000073000000}"/>
    <cellStyle name="hlavicka" xfId="124" xr:uid="{00000000-0005-0000-0000-000074000000}"/>
    <cellStyle name="hlavicka 2" xfId="125" xr:uid="{00000000-0005-0000-0000-000075000000}"/>
    <cellStyle name="hlavicka 3" xfId="126" xr:uid="{00000000-0005-0000-0000-000076000000}"/>
    <cellStyle name="hlavickatucne" xfId="127" xr:uid="{00000000-0005-0000-0000-000077000000}"/>
    <cellStyle name="hlavickatucne 2" xfId="128" xr:uid="{00000000-0005-0000-0000-000078000000}"/>
    <cellStyle name="hlavickatucne 3" xfId="129" xr:uid="{00000000-0005-0000-0000-000079000000}"/>
    <cellStyle name="hlavickatucnecentrum" xfId="130" xr:uid="{00000000-0005-0000-0000-00007A000000}"/>
    <cellStyle name="hlavickatucnecentrum 2" xfId="131" xr:uid="{00000000-0005-0000-0000-00007B000000}"/>
    <cellStyle name="hlavickatucnecentrum 3" xfId="132" xr:uid="{00000000-0005-0000-0000-00007C000000}"/>
    <cellStyle name="hlavička 1" xfId="133" xr:uid="{00000000-0005-0000-0000-00007D000000}"/>
    <cellStyle name="hlavička 2" xfId="134" xr:uid="{00000000-0005-0000-0000-00007E000000}"/>
    <cellStyle name="hlavička 3" xfId="135" xr:uid="{00000000-0005-0000-0000-00007F000000}"/>
    <cellStyle name="Hlavní nadpis" xfId="136" xr:uid="{00000000-0005-0000-0000-000080000000}"/>
    <cellStyle name="Horizontal" xfId="137" xr:uid="{00000000-0005-0000-0000-000081000000}"/>
    <cellStyle name="Hyperlink" xfId="138" xr:uid="{00000000-0005-0000-0000-000082000000}"/>
    <cellStyle name="Check Cell" xfId="139" xr:uid="{00000000-0005-0000-0000-000083000000}"/>
    <cellStyle name="Chybně 2" xfId="140" xr:uid="{00000000-0005-0000-0000-000084000000}"/>
    <cellStyle name="Input" xfId="141" xr:uid="{00000000-0005-0000-0000-000085000000}"/>
    <cellStyle name="Kontrolní buňka 2" xfId="142" xr:uid="{00000000-0005-0000-0000-000086000000}"/>
    <cellStyle name="Linked Cell" xfId="143" xr:uid="{00000000-0005-0000-0000-000087000000}"/>
    <cellStyle name="měny 2" xfId="144" xr:uid="{00000000-0005-0000-0000-000088000000}"/>
    <cellStyle name="měny 3" xfId="145" xr:uid="{00000000-0005-0000-0000-000089000000}"/>
    <cellStyle name="nadpis" xfId="146" xr:uid="{00000000-0005-0000-0000-00008A000000}"/>
    <cellStyle name="Nadpis 1 2" xfId="147" xr:uid="{00000000-0005-0000-0000-00008B000000}"/>
    <cellStyle name="Nadpis 2 2" xfId="148" xr:uid="{00000000-0005-0000-0000-00008C000000}"/>
    <cellStyle name="Nadpis 3 2" xfId="149" xr:uid="{00000000-0005-0000-0000-00008D000000}"/>
    <cellStyle name="Nadpis 4 2" xfId="150" xr:uid="{00000000-0005-0000-0000-00008E000000}"/>
    <cellStyle name="Název 2" xfId="151" xr:uid="{00000000-0005-0000-0000-00008F000000}"/>
    <cellStyle name="Neutral" xfId="152" xr:uid="{00000000-0005-0000-0000-000090000000}"/>
    <cellStyle name="Neutrální 2" xfId="153" xr:uid="{00000000-0005-0000-0000-000091000000}"/>
    <cellStyle name="normal" xfId="154" xr:uid="{00000000-0005-0000-0000-000092000000}"/>
    <cellStyle name="Normální" xfId="0" builtinId="0"/>
    <cellStyle name="normální 2" xfId="5" xr:uid="{00000000-0005-0000-0000-000094000000}"/>
    <cellStyle name="normální 2 2" xfId="8" xr:uid="{00000000-0005-0000-0000-000095000000}"/>
    <cellStyle name="normální 2_1536-2012, Dolní Domaslavice, holá cena 13.1.2012" xfId="155" xr:uid="{00000000-0005-0000-0000-000096000000}"/>
    <cellStyle name="normální 3" xfId="2" xr:uid="{00000000-0005-0000-0000-000097000000}"/>
    <cellStyle name="normální 3 2" xfId="156" xr:uid="{00000000-0005-0000-0000-000098000000}"/>
    <cellStyle name="normální 3 2 2" xfId="157" xr:uid="{00000000-0005-0000-0000-000099000000}"/>
    <cellStyle name="Normální 3 3" xfId="234" xr:uid="{00000000-0005-0000-0000-00009A000000}"/>
    <cellStyle name="Normální 3 4" xfId="249" xr:uid="{00000000-0005-0000-0000-00009B000000}"/>
    <cellStyle name="Normální 3 5" xfId="239" xr:uid="{00000000-0005-0000-0000-00009C000000}"/>
    <cellStyle name="Normální 3 6" xfId="245" xr:uid="{00000000-0005-0000-0000-00009D000000}"/>
    <cellStyle name="Normální 3 7" xfId="237" xr:uid="{00000000-0005-0000-0000-00009E000000}"/>
    <cellStyle name="Normální 3 8" xfId="243" xr:uid="{00000000-0005-0000-0000-00009F000000}"/>
    <cellStyle name="Normální 3 9" xfId="238" xr:uid="{00000000-0005-0000-0000-0000A0000000}"/>
    <cellStyle name="normální 3_1536-2012, Dolní Domaslavice, holá cena 13.1.2012" xfId="158" xr:uid="{00000000-0005-0000-0000-0000A1000000}"/>
    <cellStyle name="normální 4" xfId="10" xr:uid="{00000000-0005-0000-0000-0000A2000000}"/>
    <cellStyle name="normální 4 2" xfId="159" xr:uid="{00000000-0005-0000-0000-0000A3000000}"/>
    <cellStyle name="normální 4 2 2" xfId="160" xr:uid="{00000000-0005-0000-0000-0000A4000000}"/>
    <cellStyle name="Normální 4 3" xfId="235" xr:uid="{00000000-0005-0000-0000-0000A5000000}"/>
    <cellStyle name="Normální 4 4" xfId="248" xr:uid="{00000000-0005-0000-0000-0000A6000000}"/>
    <cellStyle name="Normální 4 5" xfId="240" xr:uid="{00000000-0005-0000-0000-0000A7000000}"/>
    <cellStyle name="Normální 4 6" xfId="244" xr:uid="{00000000-0005-0000-0000-0000A8000000}"/>
    <cellStyle name="Normální 4 7" xfId="242" xr:uid="{00000000-0005-0000-0000-0000A9000000}"/>
    <cellStyle name="Normální 4 8" xfId="241" xr:uid="{00000000-0005-0000-0000-0000AA000000}"/>
    <cellStyle name="Normální 4 9" xfId="246" xr:uid="{00000000-0005-0000-0000-0000AB000000}"/>
    <cellStyle name="normální 4_1536-2012, Dolní Domaslavice, holá cena 13.1.2012" xfId="161" xr:uid="{00000000-0005-0000-0000-0000AC000000}"/>
    <cellStyle name="normální 5" xfId="162" xr:uid="{00000000-0005-0000-0000-0000AD000000}"/>
    <cellStyle name="normální 6" xfId="163" xr:uid="{00000000-0005-0000-0000-0000AE000000}"/>
    <cellStyle name="normální 7" xfId="164" xr:uid="{00000000-0005-0000-0000-0000AF000000}"/>
    <cellStyle name="normální 8" xfId="233" xr:uid="{00000000-0005-0000-0000-0000B0000000}"/>
    <cellStyle name="Normální 92" xfId="250" xr:uid="{1BBF0B02-31DF-4A88-96F4-C93D02EE03C9}"/>
    <cellStyle name="Normální 96" xfId="251" xr:uid="{6B139314-E867-42D1-8E0C-7E74D4721BA2}"/>
    <cellStyle name="normální_4948_Odbytovy_rozpocet-Rusek" xfId="6" xr:uid="{00000000-0005-0000-0000-0000B1000000}"/>
    <cellStyle name="normální_Agregované položky akce389" xfId="4" xr:uid="{00000000-0005-0000-0000-0000B3000000}"/>
    <cellStyle name="normální_Pekapitulace výkazu výměr" xfId="3" xr:uid="{00000000-0005-0000-0000-0000B5000000}"/>
    <cellStyle name="Note" xfId="165" xr:uid="{00000000-0005-0000-0000-0000B6000000}"/>
    <cellStyle name="Note 2" xfId="166" xr:uid="{00000000-0005-0000-0000-0000B7000000}"/>
    <cellStyle name="Note 3" xfId="167" xr:uid="{00000000-0005-0000-0000-0000B8000000}"/>
    <cellStyle name="Note_1636-2012, Vysoký Újezd, ČS se separací EMUPORT, holá cena, 8.6.2012" xfId="168" xr:uid="{00000000-0005-0000-0000-0000B9000000}"/>
    <cellStyle name="Option" xfId="169" xr:uid="{00000000-0005-0000-0000-0000BA000000}"/>
    <cellStyle name="OptionHeading" xfId="170" xr:uid="{00000000-0005-0000-0000-0000BB000000}"/>
    <cellStyle name="OptionHeading 2" xfId="171" xr:uid="{00000000-0005-0000-0000-0000BC000000}"/>
    <cellStyle name="OptionHeading 3" xfId="172" xr:uid="{00000000-0005-0000-0000-0000BD000000}"/>
    <cellStyle name="OptionHeading_Kalkulace_0900067_SŘ" xfId="173" xr:uid="{00000000-0005-0000-0000-0000BE000000}"/>
    <cellStyle name="Output" xfId="174" xr:uid="{00000000-0005-0000-0000-0000BF000000}"/>
    <cellStyle name="Podnadpis" xfId="175" xr:uid="{00000000-0005-0000-0000-0000C0000000}"/>
    <cellStyle name="podpolozka" xfId="176" xr:uid="{00000000-0005-0000-0000-0000C1000000}"/>
    <cellStyle name="podpolozka 2" xfId="177" xr:uid="{00000000-0005-0000-0000-0000C2000000}"/>
    <cellStyle name="podpolozka 3" xfId="178" xr:uid="{00000000-0005-0000-0000-0000C3000000}"/>
    <cellStyle name="Poznámka 2" xfId="179" xr:uid="{00000000-0005-0000-0000-0000C4000000}"/>
    <cellStyle name="Price" xfId="180" xr:uid="{00000000-0005-0000-0000-0000C5000000}"/>
    <cellStyle name="Price 2" xfId="181" xr:uid="{00000000-0005-0000-0000-0000C6000000}"/>
    <cellStyle name="Price 3" xfId="182" xr:uid="{00000000-0005-0000-0000-0000C7000000}"/>
    <cellStyle name="Price_Kalkulace_0900067_SŘ" xfId="183" xr:uid="{00000000-0005-0000-0000-0000C8000000}"/>
    <cellStyle name="procent 2" xfId="9" xr:uid="{00000000-0005-0000-0000-0000CA000000}"/>
    <cellStyle name="procent 3" xfId="231" xr:uid="{00000000-0005-0000-0000-0000CB000000}"/>
    <cellStyle name="Propojená buňka 2" xfId="184" xr:uid="{00000000-0005-0000-0000-0000CC000000}"/>
    <cellStyle name="Správně 2" xfId="185" xr:uid="{00000000-0005-0000-0000-0000CD000000}"/>
    <cellStyle name="Standard_aktuell" xfId="186" xr:uid="{00000000-0005-0000-0000-0000CE000000}"/>
    <cellStyle name="Stín+tučně" xfId="187" xr:uid="{00000000-0005-0000-0000-0000CF000000}"/>
    <cellStyle name="Stín+tučně+velké písmo" xfId="188" xr:uid="{00000000-0005-0000-0000-0000D0000000}"/>
    <cellStyle name="Styl 1" xfId="1" xr:uid="{00000000-0005-0000-0000-0000D1000000}"/>
    <cellStyle name="Styl 1 2" xfId="247" xr:uid="{00000000-0005-0000-0000-0000D2000000}"/>
    <cellStyle name="Styl 2" xfId="189" xr:uid="{00000000-0005-0000-0000-0000D3000000}"/>
    <cellStyle name="text" xfId="190" xr:uid="{00000000-0005-0000-0000-0000D4000000}"/>
    <cellStyle name="text 2" xfId="191" xr:uid="{00000000-0005-0000-0000-0000D5000000}"/>
    <cellStyle name="text 3" xfId="192" xr:uid="{00000000-0005-0000-0000-0000D6000000}"/>
    <cellStyle name="text 3 2" xfId="193" xr:uid="{00000000-0005-0000-0000-0000D7000000}"/>
    <cellStyle name="text 4" xfId="194" xr:uid="{00000000-0005-0000-0000-0000D8000000}"/>
    <cellStyle name="text 4 2" xfId="195" xr:uid="{00000000-0005-0000-0000-0000D9000000}"/>
    <cellStyle name="Text upozornění 2" xfId="196" xr:uid="{00000000-0005-0000-0000-0000DA000000}"/>
    <cellStyle name="textcentrum" xfId="197" xr:uid="{00000000-0005-0000-0000-0000DB000000}"/>
    <cellStyle name="textcentrum 2" xfId="198" xr:uid="{00000000-0005-0000-0000-0000DC000000}"/>
    <cellStyle name="textcentrum 3" xfId="199" xr:uid="{00000000-0005-0000-0000-0000DD000000}"/>
    <cellStyle name="textcentrum 4" xfId="200" xr:uid="{00000000-0005-0000-0000-0000DE000000}"/>
    <cellStyle name="texttucne" xfId="201" xr:uid="{00000000-0005-0000-0000-0000DF000000}"/>
    <cellStyle name="texttucne 2" xfId="202" xr:uid="{00000000-0005-0000-0000-0000E0000000}"/>
    <cellStyle name="texttucne 3" xfId="203" xr:uid="{00000000-0005-0000-0000-0000E1000000}"/>
    <cellStyle name="Title" xfId="204" xr:uid="{00000000-0005-0000-0000-0000E2000000}"/>
    <cellStyle name="Total" xfId="205" xr:uid="{00000000-0005-0000-0000-0000E3000000}"/>
    <cellStyle name="TucneGrayBack" xfId="206" xr:uid="{00000000-0005-0000-0000-0000E4000000}"/>
    <cellStyle name="TucneGrayBack 2" xfId="207" xr:uid="{00000000-0005-0000-0000-0000E5000000}"/>
    <cellStyle name="TucneGrayBack 3" xfId="208" xr:uid="{00000000-0005-0000-0000-0000E6000000}"/>
    <cellStyle name="TucneGreenBack" xfId="209" xr:uid="{00000000-0005-0000-0000-0000E7000000}"/>
    <cellStyle name="TucneGreenBack 2" xfId="210" xr:uid="{00000000-0005-0000-0000-0000E8000000}"/>
    <cellStyle name="Tučně" xfId="211" xr:uid="{00000000-0005-0000-0000-0000E9000000}"/>
    <cellStyle name="TYP ŘÁDKU_2" xfId="212" xr:uid="{00000000-0005-0000-0000-0000EA000000}"/>
    <cellStyle name="Unit" xfId="213" xr:uid="{00000000-0005-0000-0000-0000EB000000}"/>
    <cellStyle name="Vertical" xfId="214" xr:uid="{00000000-0005-0000-0000-0000EC000000}"/>
    <cellStyle name="Vertical 2" xfId="215" xr:uid="{00000000-0005-0000-0000-0000ED000000}"/>
    <cellStyle name="Vertical 3" xfId="216" xr:uid="{00000000-0005-0000-0000-0000EE000000}"/>
    <cellStyle name="Vstup 2" xfId="217" xr:uid="{00000000-0005-0000-0000-0000EF000000}"/>
    <cellStyle name="Výpočet 2" xfId="218" xr:uid="{00000000-0005-0000-0000-0000F0000000}"/>
    <cellStyle name="Výstup 2" xfId="219" xr:uid="{00000000-0005-0000-0000-0000F1000000}"/>
    <cellStyle name="Vysvětlující text 2" xfId="220" xr:uid="{00000000-0005-0000-0000-0000F2000000}"/>
    <cellStyle name="Währung [0]_Tabelle1" xfId="221" xr:uid="{00000000-0005-0000-0000-0000F3000000}"/>
    <cellStyle name="Währung_Tabelle1" xfId="222" xr:uid="{00000000-0005-0000-0000-0000F4000000}"/>
    <cellStyle name="Warning Text" xfId="223" xr:uid="{00000000-0005-0000-0000-0000F5000000}"/>
    <cellStyle name="základní" xfId="224" xr:uid="{00000000-0005-0000-0000-0000F6000000}"/>
    <cellStyle name="Zvýraznění 1 2" xfId="225" xr:uid="{00000000-0005-0000-0000-0000F7000000}"/>
    <cellStyle name="Zvýraznění 2 2" xfId="226" xr:uid="{00000000-0005-0000-0000-0000F8000000}"/>
    <cellStyle name="Zvýraznění 3 2" xfId="227" xr:uid="{00000000-0005-0000-0000-0000F9000000}"/>
    <cellStyle name="Zvýraznění 4 2" xfId="228" xr:uid="{00000000-0005-0000-0000-0000FA000000}"/>
    <cellStyle name="Zvýraznění 5 2" xfId="229" xr:uid="{00000000-0005-0000-0000-0000FB000000}"/>
    <cellStyle name="Zvýraznění 6 2" xfId="230" xr:uid="{00000000-0005-0000-0000-0000FC000000}"/>
  </cellStyles>
  <dxfs count="9"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</dxfs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1</xdr:col>
      <xdr:colOff>466725</xdr:colOff>
      <xdr:row>2</xdr:row>
      <xdr:rowOff>9525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CC4FDDF8-F222-4C1A-8B8D-9ED90B8D53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7150"/>
          <a:ext cx="893445" cy="67627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1</xdr:col>
      <xdr:colOff>466725</xdr:colOff>
      <xdr:row>2</xdr:row>
      <xdr:rowOff>9525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7150"/>
          <a:ext cx="876300" cy="67627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1</xdr:col>
      <xdr:colOff>466725</xdr:colOff>
      <xdr:row>2</xdr:row>
      <xdr:rowOff>9525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04A2ED61-D883-4EE7-BB1D-CF6A1D858A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7150"/>
          <a:ext cx="893445" cy="67627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1</xdr:col>
      <xdr:colOff>466725</xdr:colOff>
      <xdr:row>2</xdr:row>
      <xdr:rowOff>9525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DC430886-E2CA-489F-AB6C-6FCD24ED58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7150"/>
          <a:ext cx="893445" cy="67627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1</xdr:col>
      <xdr:colOff>466725</xdr:colOff>
      <xdr:row>2</xdr:row>
      <xdr:rowOff>9525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4E6E7E96-6151-4968-9B74-C8E845CF3F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7150"/>
          <a:ext cx="893445" cy="67627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1</xdr:col>
      <xdr:colOff>466725</xdr:colOff>
      <xdr:row>2</xdr:row>
      <xdr:rowOff>9525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FBD97E7B-43D8-4B3A-BD8A-4E31E077CA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7150"/>
          <a:ext cx="893445" cy="67627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1</xdr:col>
      <xdr:colOff>466725</xdr:colOff>
      <xdr:row>2</xdr:row>
      <xdr:rowOff>9525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0F9207A6-749A-488C-A1D8-AA43028ED5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7150"/>
          <a:ext cx="893445" cy="67627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1</xdr:col>
      <xdr:colOff>466725</xdr:colOff>
      <xdr:row>2</xdr:row>
      <xdr:rowOff>9525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43E52A83-44DF-4DF1-967B-05CB75A75F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7150"/>
          <a:ext cx="893445" cy="67627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1</xdr:col>
      <xdr:colOff>466725</xdr:colOff>
      <xdr:row>2</xdr:row>
      <xdr:rowOff>9525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9902BC5B-9F30-4C3B-B91B-FF0151DC5D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7150"/>
          <a:ext cx="893445" cy="67627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43274C-2612-460E-A94A-604F4D9E88B9}">
  <sheetPr>
    <pageSetUpPr fitToPage="1"/>
  </sheetPr>
  <dimension ref="A1:AH106"/>
  <sheetViews>
    <sheetView view="pageBreakPreview" zoomScale="80" zoomScaleNormal="85" zoomScaleSheetLayoutView="80" workbookViewId="0">
      <selection activeCell="B10" sqref="B10"/>
    </sheetView>
  </sheetViews>
  <sheetFormatPr defaultColWidth="9.140625" defaultRowHeight="12"/>
  <cols>
    <col min="1" max="1" width="7.28515625" style="6" customWidth="1"/>
    <col min="2" max="2" width="12" style="6" customWidth="1"/>
    <col min="3" max="3" width="58.140625" style="6" customWidth="1"/>
    <col min="4" max="4" width="21.28515625" style="6" customWidth="1"/>
    <col min="5" max="5" width="20.5703125" style="38" bestFit="1" customWidth="1"/>
    <col min="6" max="6" width="20.28515625" style="114" customWidth="1"/>
    <col min="7" max="7" width="20.5703125" style="40" bestFit="1" customWidth="1"/>
    <col min="8" max="8" width="18" style="41" bestFit="1" customWidth="1"/>
    <col min="9" max="9" width="15.5703125" style="42" customWidth="1"/>
    <col min="10" max="10" width="18.7109375" style="34" customWidth="1"/>
    <col min="11" max="11" width="9.7109375" style="35" customWidth="1"/>
    <col min="12" max="12" width="15.7109375" style="35" customWidth="1"/>
    <col min="13" max="13" width="18.7109375" style="36" customWidth="1"/>
    <col min="14" max="14" width="9.140625" style="6"/>
    <col min="15" max="15" width="9.140625" style="120"/>
    <col min="16" max="16" width="12.42578125" style="120" bestFit="1" customWidth="1"/>
    <col min="17" max="17" width="17.140625" style="120" bestFit="1" customWidth="1"/>
    <col min="18" max="16384" width="9.140625" style="6"/>
  </cols>
  <sheetData>
    <row r="1" spans="1:34" ht="39" customHeight="1">
      <c r="A1" s="3"/>
      <c r="B1" s="3"/>
      <c r="C1" s="3"/>
      <c r="D1" s="3"/>
      <c r="E1" s="4"/>
      <c r="F1" s="3"/>
      <c r="G1" s="5"/>
      <c r="H1" s="3"/>
      <c r="I1" s="3"/>
      <c r="J1" s="3"/>
      <c r="K1" s="3"/>
      <c r="L1" s="3"/>
      <c r="M1" s="3"/>
      <c r="N1" s="3"/>
      <c r="O1" s="115"/>
      <c r="P1" s="115"/>
      <c r="Q1" s="115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</row>
    <row r="2" spans="1:34" ht="18" customHeight="1">
      <c r="A2" s="7"/>
      <c r="B2" s="1"/>
      <c r="C2" s="2" t="s">
        <v>1</v>
      </c>
      <c r="D2" s="159" t="s">
        <v>27</v>
      </c>
      <c r="E2" s="7"/>
      <c r="F2" s="8"/>
      <c r="G2" s="9"/>
      <c r="H2" s="10"/>
      <c r="I2" s="10"/>
      <c r="J2" s="10"/>
      <c r="K2" s="11"/>
      <c r="L2" s="11"/>
      <c r="M2" s="11"/>
      <c r="N2" s="10"/>
      <c r="O2" s="116"/>
      <c r="P2" s="117"/>
      <c r="Q2" s="116"/>
      <c r="R2" s="10"/>
      <c r="S2" s="11"/>
      <c r="T2" s="10"/>
      <c r="U2" s="11"/>
      <c r="V2" s="10"/>
      <c r="W2" s="11"/>
      <c r="X2" s="10"/>
      <c r="Y2" s="11"/>
      <c r="Z2" s="10"/>
      <c r="AA2" s="11"/>
      <c r="AB2" s="10"/>
      <c r="AC2" s="11"/>
      <c r="AD2" s="10"/>
      <c r="AE2" s="12"/>
      <c r="AF2" s="13"/>
      <c r="AG2" s="14"/>
      <c r="AH2" s="15"/>
    </row>
    <row r="3" spans="1:34" ht="18" customHeight="1">
      <c r="A3" s="7"/>
      <c r="B3" s="1"/>
      <c r="C3" s="2" t="s">
        <v>2</v>
      </c>
      <c r="D3" s="159" t="s">
        <v>68</v>
      </c>
      <c r="E3" s="7"/>
      <c r="F3" s="8"/>
      <c r="G3" s="9"/>
      <c r="H3" s="10"/>
      <c r="I3" s="10"/>
      <c r="J3" s="10"/>
      <c r="K3" s="11"/>
      <c r="L3" s="11"/>
      <c r="M3" s="11"/>
      <c r="N3" s="10"/>
      <c r="O3" s="116"/>
      <c r="P3" s="117"/>
      <c r="Q3" s="116"/>
      <c r="R3" s="10"/>
      <c r="S3" s="11"/>
      <c r="T3" s="10"/>
      <c r="U3" s="11"/>
      <c r="V3" s="10"/>
      <c r="W3" s="11"/>
      <c r="X3" s="10"/>
      <c r="Y3" s="11"/>
      <c r="Z3" s="10"/>
      <c r="AA3" s="11"/>
      <c r="AB3" s="10"/>
      <c r="AC3" s="11"/>
      <c r="AD3" s="10"/>
      <c r="AE3" s="12"/>
      <c r="AF3" s="13"/>
      <c r="AG3" s="14"/>
      <c r="AH3" s="15"/>
    </row>
    <row r="4" spans="1:34" ht="18" customHeight="1">
      <c r="A4" s="7"/>
      <c r="B4" s="1"/>
      <c r="C4" s="16" t="s">
        <v>3</v>
      </c>
      <c r="D4" s="17" t="s">
        <v>29</v>
      </c>
      <c r="E4" s="7"/>
      <c r="F4" s="8"/>
      <c r="G4" s="9"/>
      <c r="H4" s="10"/>
      <c r="I4" s="10"/>
      <c r="J4" s="10"/>
      <c r="K4" s="11"/>
      <c r="L4" s="11"/>
      <c r="M4" s="11"/>
      <c r="N4" s="10"/>
      <c r="O4" s="116"/>
      <c r="P4" s="117"/>
      <c r="Q4" s="116"/>
      <c r="R4" s="10"/>
      <c r="S4" s="11"/>
      <c r="T4" s="10"/>
      <c r="U4" s="11"/>
      <c r="V4" s="10"/>
      <c r="W4" s="11"/>
      <c r="X4" s="10"/>
      <c r="Y4" s="11"/>
      <c r="Z4" s="10"/>
      <c r="AA4" s="11"/>
      <c r="AB4" s="10"/>
      <c r="AC4" s="11"/>
      <c r="AD4" s="10"/>
      <c r="AE4" s="12"/>
      <c r="AF4" s="13"/>
      <c r="AG4" s="14"/>
      <c r="AH4" s="15"/>
    </row>
    <row r="5" spans="1:34" ht="18" customHeight="1">
      <c r="A5" s="1"/>
      <c r="B5" s="1"/>
      <c r="C5" s="16" t="s">
        <v>4</v>
      </c>
      <c r="D5" s="17"/>
      <c r="E5" s="1"/>
      <c r="F5" s="18"/>
      <c r="G5" s="9"/>
      <c r="H5" s="19"/>
      <c r="I5" s="19"/>
      <c r="J5" s="19"/>
      <c r="K5" s="20"/>
      <c r="L5" s="20"/>
      <c r="M5" s="20"/>
      <c r="N5" s="19"/>
      <c r="O5" s="118"/>
      <c r="P5" s="119"/>
      <c r="Q5" s="118"/>
      <c r="R5" s="19"/>
      <c r="S5" s="20"/>
      <c r="T5" s="19"/>
      <c r="U5" s="20"/>
      <c r="V5" s="19"/>
      <c r="W5" s="20"/>
      <c r="X5" s="19"/>
      <c r="Y5" s="20"/>
      <c r="Z5" s="19"/>
      <c r="AA5" s="20"/>
      <c r="AB5" s="19"/>
      <c r="AC5" s="20"/>
      <c r="AD5" s="19"/>
      <c r="AE5" s="21"/>
      <c r="AF5" s="22"/>
      <c r="AG5" s="23"/>
      <c r="AH5" s="24"/>
    </row>
    <row r="6" spans="1:34" ht="18" customHeight="1">
      <c r="A6" s="1"/>
      <c r="B6" s="1"/>
      <c r="C6" s="2" t="s">
        <v>5</v>
      </c>
      <c r="D6" s="17" t="s">
        <v>6</v>
      </c>
      <c r="E6" s="1"/>
      <c r="F6" s="18"/>
      <c r="G6" s="9"/>
      <c r="H6" s="19"/>
      <c r="I6" s="19"/>
      <c r="J6" s="19"/>
      <c r="K6" s="20"/>
      <c r="L6" s="20"/>
      <c r="M6" s="20"/>
      <c r="N6" s="19"/>
      <c r="O6" s="118"/>
      <c r="P6" s="119"/>
      <c r="Q6" s="118"/>
      <c r="R6" s="19"/>
      <c r="S6" s="20"/>
      <c r="T6" s="19"/>
      <c r="U6" s="20"/>
      <c r="V6" s="19"/>
      <c r="W6" s="20"/>
      <c r="X6" s="19"/>
      <c r="Y6" s="20"/>
      <c r="Z6" s="19"/>
      <c r="AA6" s="20"/>
      <c r="AB6" s="19"/>
      <c r="AC6" s="20"/>
      <c r="AD6" s="19"/>
      <c r="AE6" s="21"/>
      <c r="AF6" s="22"/>
      <c r="AG6" s="23"/>
      <c r="AH6" s="24"/>
    </row>
    <row r="7" spans="1:34" ht="18" customHeight="1">
      <c r="A7" s="1"/>
      <c r="B7" s="1"/>
      <c r="C7" s="2" t="s">
        <v>7</v>
      </c>
      <c r="D7" s="25" t="s">
        <v>28</v>
      </c>
      <c r="E7" s="1"/>
      <c r="F7" s="18"/>
      <c r="G7" s="9"/>
      <c r="H7" s="19"/>
      <c r="I7" s="19"/>
      <c r="J7" s="19"/>
      <c r="K7" s="20"/>
      <c r="L7" s="20"/>
      <c r="M7" s="20"/>
      <c r="N7" s="19"/>
      <c r="O7" s="118"/>
      <c r="P7" s="119"/>
      <c r="Q7" s="118"/>
      <c r="R7" s="19"/>
      <c r="S7" s="20"/>
      <c r="T7" s="19"/>
      <c r="U7" s="20"/>
      <c r="V7" s="19"/>
      <c r="W7" s="20"/>
      <c r="X7" s="19"/>
      <c r="Y7" s="20"/>
      <c r="Z7" s="19"/>
      <c r="AA7" s="20"/>
      <c r="AB7" s="19"/>
      <c r="AC7" s="20"/>
      <c r="AD7" s="19"/>
      <c r="AE7" s="21"/>
      <c r="AF7" s="22"/>
      <c r="AG7" s="23"/>
      <c r="AH7" s="24"/>
    </row>
    <row r="8" spans="1:34" ht="18" customHeight="1">
      <c r="A8" s="1"/>
      <c r="B8" s="1"/>
      <c r="C8" s="2" t="s">
        <v>8</v>
      </c>
      <c r="D8" s="26"/>
      <c r="E8" s="1"/>
      <c r="F8" s="18"/>
      <c r="G8" s="9"/>
      <c r="H8" s="19"/>
      <c r="I8" s="19"/>
      <c r="J8" s="19"/>
      <c r="K8" s="20"/>
      <c r="L8" s="20"/>
      <c r="M8" s="20"/>
      <c r="N8" s="19"/>
      <c r="O8" s="118"/>
      <c r="P8" s="119"/>
      <c r="Q8" s="118"/>
      <c r="R8" s="19"/>
      <c r="S8" s="20"/>
      <c r="T8" s="19"/>
      <c r="U8" s="20"/>
      <c r="V8" s="19"/>
      <c r="W8" s="20"/>
      <c r="X8" s="19"/>
      <c r="Y8" s="20"/>
      <c r="Z8" s="19"/>
      <c r="AA8" s="20"/>
      <c r="AB8" s="19"/>
      <c r="AC8" s="20"/>
      <c r="AD8" s="19"/>
      <c r="AE8" s="21"/>
      <c r="AF8" s="22"/>
      <c r="AG8" s="23"/>
      <c r="AH8" s="24"/>
    </row>
    <row r="9" spans="1:34" ht="18" customHeight="1">
      <c r="B9" s="27"/>
      <c r="C9" s="28"/>
      <c r="D9" s="29"/>
      <c r="E9" s="30"/>
      <c r="F9" s="30"/>
      <c r="G9" s="31"/>
      <c r="H9" s="32"/>
      <c r="I9" s="33"/>
    </row>
    <row r="10" spans="1:34" ht="18" customHeight="1">
      <c r="B10" s="37" t="s">
        <v>149</v>
      </c>
      <c r="C10" s="199"/>
      <c r="F10" s="39"/>
    </row>
    <row r="11" spans="1:34" ht="18" customHeight="1">
      <c r="B11" s="43"/>
      <c r="C11" s="43"/>
      <c r="D11" s="43"/>
      <c r="E11" s="44"/>
      <c r="F11" s="45"/>
      <c r="G11" s="46"/>
      <c r="H11" s="47"/>
      <c r="I11" s="48"/>
    </row>
    <row r="12" spans="1:34" ht="18" customHeight="1">
      <c r="B12" s="43"/>
      <c r="C12" s="43" t="s">
        <v>120</v>
      </c>
      <c r="D12" s="191" t="s">
        <v>0</v>
      </c>
      <c r="E12" s="192" t="s">
        <v>10</v>
      </c>
      <c r="F12" s="193" t="s">
        <v>11</v>
      </c>
      <c r="G12" s="46"/>
      <c r="H12" s="192"/>
      <c r="I12" s="166"/>
      <c r="J12" s="166"/>
    </row>
    <row r="13" spans="1:34" ht="18" customHeight="1">
      <c r="B13" s="43"/>
      <c r="C13" s="170" t="s">
        <v>69</v>
      </c>
      <c r="D13" s="171">
        <f>+'SO 02.1. - Výtlačný řad V1'!G38</f>
        <v>1672286.5485</v>
      </c>
      <c r="E13" s="172">
        <f>+'SO 02.1. - Výtlačný řad V1'!J38</f>
        <v>-228913.30083999995</v>
      </c>
      <c r="F13" s="173">
        <f>+'SO 02.1. - Výtlačný řad V1'!M38</f>
        <v>1443373.2476599999</v>
      </c>
      <c r="G13" s="46"/>
      <c r="H13" s="195"/>
      <c r="I13" s="48"/>
    </row>
    <row r="14" spans="1:34" ht="18" customHeight="1">
      <c r="B14" s="43"/>
      <c r="C14" s="170" t="s">
        <v>70</v>
      </c>
      <c r="D14" s="171">
        <f>+'SO 01.5. - Stoka B'!G33</f>
        <v>612210.08199999994</v>
      </c>
      <c r="E14" s="172">
        <f>+'SO 01.5. - Stoka B'!J33</f>
        <v>-241478.64730000001</v>
      </c>
      <c r="F14" s="174">
        <f>+'SO 01.5. - Stoka B'!M33</f>
        <v>370731.43469999998</v>
      </c>
      <c r="G14" s="46"/>
      <c r="H14" s="195"/>
      <c r="I14" s="48"/>
    </row>
    <row r="15" spans="1:34" ht="18" customHeight="1">
      <c r="B15" s="43"/>
      <c r="C15" s="170" t="s">
        <v>79</v>
      </c>
      <c r="D15" s="171">
        <f>+'SO 01.6. - Stoka BA'!G33</f>
        <v>245775.0092</v>
      </c>
      <c r="E15" s="172">
        <f>+'SO 01.6. - Stoka BA'!J33</f>
        <v>-5394.0878999999995</v>
      </c>
      <c r="F15" s="174">
        <f>+'SO 01.6. - Stoka BA'!M33</f>
        <v>240380.92129999999</v>
      </c>
      <c r="G15" s="46"/>
      <c r="H15" s="195"/>
      <c r="I15" s="48"/>
    </row>
    <row r="16" spans="1:34" ht="18" customHeight="1">
      <c r="B16" s="43"/>
      <c r="C16" s="170" t="s">
        <v>86</v>
      </c>
      <c r="D16" s="171">
        <f>+'SO 01.7. - Stoka BA-1'!G33</f>
        <v>1053099.689</v>
      </c>
      <c r="E16" s="172">
        <f>+'SO 01.7. - Stoka BA-1'!J33</f>
        <v>-671366.0253000001</v>
      </c>
      <c r="F16" s="174">
        <f>+'SO 01.7. - Stoka BA-1'!M33</f>
        <v>381733.66369999992</v>
      </c>
      <c r="G16" s="46"/>
      <c r="H16" s="195"/>
      <c r="I16" s="48"/>
    </row>
    <row r="17" spans="2:17" ht="18" customHeight="1">
      <c r="B17" s="43"/>
      <c r="C17" s="170" t="s">
        <v>93</v>
      </c>
      <c r="D17" s="171">
        <f>+'SO 01.8. - Stoka BA-1-1'!G38</f>
        <v>8067.7134000000005</v>
      </c>
      <c r="E17" s="172">
        <f>+'SO 01.8. - Stoka BA-1-1'!J38</f>
        <v>-5599.3692000000001</v>
      </c>
      <c r="F17" s="174">
        <f>+'SO 01.8. - Stoka BA-1-1'!M38</f>
        <v>2468.3442</v>
      </c>
      <c r="G17" s="46"/>
      <c r="H17" s="195"/>
      <c r="I17" s="48"/>
    </row>
    <row r="18" spans="2:17" ht="18" customHeight="1">
      <c r="B18" s="43"/>
      <c r="C18" s="170" t="s">
        <v>100</v>
      </c>
      <c r="D18" s="171">
        <f>+'SO 01.9. - Stoka BA-1-2'!G38</f>
        <v>8617.1702999999998</v>
      </c>
      <c r="E18" s="172">
        <f>+'SO 01.9. - Stoka BA-1-2'!J38</f>
        <v>-5983.1623</v>
      </c>
      <c r="F18" s="174">
        <f>+'SO 01.9. - Stoka BA-1-2'!M36</f>
        <v>2634.0079999999998</v>
      </c>
      <c r="G18" s="46"/>
      <c r="H18" s="195"/>
      <c r="I18" s="48"/>
    </row>
    <row r="19" spans="2:17" ht="18" customHeight="1" thickBot="1">
      <c r="B19" s="43"/>
      <c r="C19" s="170" t="s">
        <v>108</v>
      </c>
      <c r="D19" s="176">
        <f>+'SO 01.10. - Stoka BA-1-3'!G39</f>
        <v>12831.299499999999</v>
      </c>
      <c r="E19" s="177">
        <f>+'SO 01.10. - Stoka BA-1-3'!J39</f>
        <v>-5369.3496999999998</v>
      </c>
      <c r="F19" s="178">
        <f>+'SO 01.10. - Stoka BA-1-3'!M39</f>
        <v>7461.9497999999994</v>
      </c>
      <c r="G19" s="46"/>
      <c r="H19" s="195"/>
      <c r="I19" s="48"/>
    </row>
    <row r="20" spans="2:17" ht="18" customHeight="1" thickBot="1">
      <c r="B20" s="43"/>
      <c r="C20" s="175"/>
      <c r="D20" s="179">
        <f>SUM(D13:D19)</f>
        <v>3612887.5119000003</v>
      </c>
      <c r="E20" s="180">
        <f>SUM(E13:E19)</f>
        <v>-1164103.94254</v>
      </c>
      <c r="F20" s="181">
        <f>SUM(F13:F19)</f>
        <v>2448783.5693600001</v>
      </c>
      <c r="G20" s="46"/>
      <c r="H20" s="196"/>
      <c r="I20" s="48"/>
    </row>
    <row r="21" spans="2:17" ht="18" customHeight="1">
      <c r="B21" s="43"/>
      <c r="C21" s="43" t="s">
        <v>121</v>
      </c>
      <c r="D21" s="43"/>
      <c r="E21" s="44"/>
      <c r="F21" s="45"/>
      <c r="G21" s="46"/>
      <c r="H21" s="195"/>
      <c r="I21" s="48"/>
    </row>
    <row r="22" spans="2:17" ht="18" customHeight="1" thickBot="1">
      <c r="B22" s="43"/>
      <c r="C22" s="170" t="s">
        <v>122</v>
      </c>
      <c r="D22" s="176">
        <f>+'SO 07.2 - Přeložka vodovodu BA-'!G38</f>
        <v>2962339.2069999999</v>
      </c>
      <c r="E22" s="177">
        <f>+'SO 07.2 - Přeložka vodovodu BA-'!J38</f>
        <v>-2720425.7337999996</v>
      </c>
      <c r="F22" s="182">
        <f>+'SO 07.2 - Přeložka vodovodu BA-'!M38</f>
        <v>241913.47320000009</v>
      </c>
      <c r="G22" s="46"/>
      <c r="H22" s="195"/>
      <c r="I22" s="48"/>
    </row>
    <row r="23" spans="2:17" ht="18" customHeight="1" thickBot="1">
      <c r="B23" s="43"/>
      <c r="C23" s="43"/>
      <c r="D23" s="179">
        <f>D22</f>
        <v>2962339.2069999999</v>
      </c>
      <c r="E23" s="180">
        <f>E22</f>
        <v>-2720425.7337999996</v>
      </c>
      <c r="F23" s="181">
        <f>F22</f>
        <v>241913.47320000009</v>
      </c>
      <c r="G23" s="46"/>
      <c r="H23" s="196"/>
      <c r="I23" s="48"/>
    </row>
    <row r="24" spans="2:17" ht="18" customHeight="1" thickBot="1">
      <c r="B24" s="43"/>
      <c r="C24" s="43"/>
      <c r="D24" s="43"/>
      <c r="E24" s="44"/>
      <c r="F24" s="45"/>
      <c r="G24" s="46"/>
      <c r="H24" s="195"/>
      <c r="I24" s="48"/>
    </row>
    <row r="25" spans="2:17" s="184" customFormat="1" ht="18" customHeight="1" thickBot="1">
      <c r="B25" s="175"/>
      <c r="C25" s="183" t="s">
        <v>128</v>
      </c>
      <c r="D25" s="179">
        <f>+D23+D20</f>
        <v>6575226.7189000007</v>
      </c>
      <c r="E25" s="180">
        <f>E23+E20</f>
        <v>-3884529.6763399998</v>
      </c>
      <c r="F25" s="181">
        <f>F23+F20</f>
        <v>2690697.04256</v>
      </c>
      <c r="G25" s="185"/>
      <c r="H25" s="197"/>
      <c r="I25" s="186"/>
      <c r="J25" s="187"/>
      <c r="K25" s="188"/>
      <c r="L25" s="188"/>
      <c r="M25" s="189"/>
      <c r="O25" s="190"/>
      <c r="P25" s="190"/>
      <c r="Q25" s="190"/>
    </row>
    <row r="26" spans="2:17" ht="18" customHeight="1">
      <c r="B26" s="43"/>
      <c r="C26" s="43"/>
      <c r="D26" s="43"/>
      <c r="E26" s="44"/>
      <c r="F26" s="45"/>
      <c r="G26" s="46"/>
      <c r="H26" s="47"/>
      <c r="I26" s="48"/>
    </row>
    <row r="27" spans="2:17" ht="18" customHeight="1">
      <c r="B27" s="43"/>
      <c r="C27" s="43"/>
      <c r="D27" s="43"/>
      <c r="E27" s="44"/>
      <c r="F27" s="45"/>
      <c r="G27" s="46"/>
      <c r="H27" s="47"/>
      <c r="I27" s="48"/>
    </row>
    <row r="28" spans="2:17" ht="18" customHeight="1">
      <c r="B28"/>
      <c r="C28" s="109" t="s">
        <v>21</v>
      </c>
      <c r="D28"/>
      <c r="E28"/>
      <c r="F28" s="200" t="s">
        <v>25</v>
      </c>
      <c r="G28" s="46"/>
      <c r="H28" s="47"/>
      <c r="I28" s="48"/>
    </row>
    <row r="29" spans="2:17" ht="18" customHeight="1">
      <c r="B29"/>
      <c r="C29"/>
      <c r="D29"/>
      <c r="E29"/>
      <c r="F29" s="201"/>
      <c r="G29" s="46"/>
      <c r="H29" s="47"/>
      <c r="I29" s="48"/>
    </row>
    <row r="30" spans="2:17" ht="18" customHeight="1">
      <c r="B30"/>
      <c r="C30"/>
      <c r="D30"/>
      <c r="E30"/>
      <c r="F30" s="202"/>
      <c r="G30" s="46"/>
      <c r="H30" s="47"/>
      <c r="I30" s="48"/>
    </row>
    <row r="31" spans="2:17" ht="18" customHeight="1">
      <c r="B31"/>
      <c r="C31"/>
      <c r="D31"/>
      <c r="E31"/>
      <c r="F31" s="201"/>
      <c r="G31" s="46"/>
      <c r="H31" s="47"/>
      <c r="I31" s="48"/>
    </row>
    <row r="32" spans="2:17" ht="18" customHeight="1">
      <c r="B32"/>
      <c r="C32" s="203" t="s">
        <v>23</v>
      </c>
      <c r="D32"/>
      <c r="E32"/>
      <c r="F32" s="200" t="s">
        <v>25</v>
      </c>
      <c r="G32" s="46"/>
      <c r="H32" s="47"/>
      <c r="I32" s="48"/>
    </row>
    <row r="33" spans="2:9" ht="18" customHeight="1">
      <c r="B33"/>
      <c r="C33"/>
      <c r="D33"/>
      <c r="E33"/>
      <c r="F33" s="201"/>
      <c r="G33" s="46"/>
      <c r="H33" s="47"/>
      <c r="I33" s="48"/>
    </row>
    <row r="34" spans="2:9" ht="18" customHeight="1">
      <c r="B34"/>
      <c r="C34"/>
      <c r="D34"/>
      <c r="E34"/>
      <c r="F34" s="201"/>
      <c r="G34" s="46"/>
      <c r="H34" s="47"/>
      <c r="I34" s="48"/>
    </row>
    <row r="35" spans="2:9" ht="18" customHeight="1">
      <c r="B35"/>
      <c r="C35"/>
      <c r="D35"/>
      <c r="E35"/>
      <c r="F35" s="201"/>
      <c r="G35" s="46"/>
      <c r="H35" s="47"/>
      <c r="I35" s="48"/>
    </row>
    <row r="36" spans="2:9" ht="18" customHeight="1">
      <c r="B36"/>
      <c r="C36" s="203" t="s">
        <v>150</v>
      </c>
      <c r="D36"/>
      <c r="E36"/>
      <c r="F36" s="200" t="s">
        <v>25</v>
      </c>
      <c r="G36" s="46"/>
      <c r="H36" s="47"/>
      <c r="I36" s="48"/>
    </row>
    <row r="37" spans="2:9" ht="18" customHeight="1">
      <c r="B37"/>
      <c r="C37"/>
      <c r="D37"/>
      <c r="E37"/>
      <c r="F37" s="201"/>
      <c r="G37" s="46"/>
      <c r="H37" s="47"/>
      <c r="I37" s="48"/>
    </row>
    <row r="38" spans="2:9" ht="18" customHeight="1">
      <c r="B38"/>
      <c r="C38"/>
      <c r="D38"/>
      <c r="E38"/>
      <c r="F38" s="201"/>
      <c r="G38" s="46"/>
      <c r="H38" s="47"/>
      <c r="I38" s="48"/>
    </row>
    <row r="39" spans="2:9" ht="18" customHeight="1">
      <c r="B39"/>
      <c r="C39"/>
      <c r="D39"/>
      <c r="E39"/>
      <c r="F39" s="201"/>
      <c r="G39" s="46"/>
      <c r="H39" s="47"/>
      <c r="I39" s="48"/>
    </row>
    <row r="40" spans="2:9" ht="18" customHeight="1">
      <c r="B40"/>
      <c r="C40" s="204" t="s">
        <v>24</v>
      </c>
      <c r="D40"/>
      <c r="E40"/>
      <c r="F40" s="200" t="s">
        <v>25</v>
      </c>
      <c r="G40" s="46"/>
      <c r="H40" s="47"/>
      <c r="I40" s="48"/>
    </row>
    <row r="41" spans="2:9" ht="18" customHeight="1">
      <c r="B41" s="43"/>
      <c r="C41" s="43"/>
      <c r="D41" s="43"/>
      <c r="E41" s="44"/>
      <c r="F41" s="45"/>
      <c r="G41" s="46"/>
      <c r="H41" s="47"/>
      <c r="I41" s="48"/>
    </row>
    <row r="42" spans="2:9" ht="18" customHeight="1">
      <c r="B42" s="43"/>
      <c r="C42" s="43"/>
      <c r="D42" s="43"/>
      <c r="E42" s="44"/>
      <c r="F42" s="45"/>
      <c r="G42" s="46"/>
      <c r="H42" s="47"/>
      <c r="I42" s="48"/>
    </row>
    <row r="43" spans="2:9" ht="18" customHeight="1">
      <c r="B43" s="43"/>
      <c r="C43" s="43"/>
      <c r="D43" s="43"/>
      <c r="E43" s="44"/>
      <c r="F43" s="45"/>
      <c r="G43" s="46"/>
      <c r="H43" s="47"/>
      <c r="I43" s="48"/>
    </row>
    <row r="44" spans="2:9" ht="18" customHeight="1">
      <c r="B44" s="43"/>
      <c r="C44" s="43"/>
      <c r="D44" s="43"/>
      <c r="E44" s="44"/>
      <c r="F44" s="45"/>
      <c r="G44" s="46"/>
      <c r="H44" s="47"/>
      <c r="I44" s="48"/>
    </row>
    <row r="45" spans="2:9" ht="18" customHeight="1">
      <c r="B45" s="43"/>
      <c r="C45" s="43"/>
      <c r="D45" s="43"/>
      <c r="E45" s="44"/>
      <c r="F45" s="45"/>
      <c r="G45" s="46"/>
      <c r="H45" s="47"/>
      <c r="I45" s="48"/>
    </row>
    <row r="46" spans="2:9" ht="18" customHeight="1">
      <c r="B46" s="43"/>
      <c r="C46" s="43"/>
      <c r="D46" s="43"/>
      <c r="E46" s="44"/>
      <c r="F46" s="45"/>
      <c r="G46" s="46"/>
      <c r="H46" s="47"/>
      <c r="I46" s="48"/>
    </row>
    <row r="47" spans="2:9" ht="18" customHeight="1">
      <c r="B47" s="43"/>
      <c r="C47" s="43"/>
      <c r="D47" s="43"/>
      <c r="E47" s="44"/>
      <c r="F47" s="45"/>
      <c r="G47" s="46"/>
      <c r="H47" s="47"/>
      <c r="I47" s="48"/>
    </row>
    <row r="48" spans="2:9" ht="18" customHeight="1">
      <c r="B48" s="43"/>
      <c r="C48" s="43"/>
      <c r="D48" s="43"/>
      <c r="E48" s="44"/>
      <c r="F48" s="45"/>
      <c r="G48" s="46"/>
      <c r="H48" s="47"/>
      <c r="I48" s="48"/>
    </row>
    <row r="49" spans="1:17" ht="18" customHeight="1">
      <c r="B49" s="43"/>
      <c r="C49" s="43"/>
      <c r="D49" s="43"/>
      <c r="E49" s="44"/>
      <c r="F49" s="45"/>
      <c r="G49" s="46"/>
      <c r="H49" s="47"/>
      <c r="I49" s="48"/>
    </row>
    <row r="50" spans="1:17" ht="18" customHeight="1">
      <c r="B50" s="43"/>
      <c r="C50" s="43"/>
      <c r="D50" s="43"/>
      <c r="E50" s="44"/>
      <c r="F50" s="45"/>
      <c r="G50" s="46"/>
      <c r="H50" s="47"/>
      <c r="I50" s="48"/>
    </row>
    <row r="51" spans="1:17" ht="18" customHeight="1">
      <c r="B51" s="43"/>
      <c r="C51" s="43"/>
      <c r="D51" s="43"/>
      <c r="E51" s="44"/>
      <c r="F51" s="45"/>
      <c r="G51" s="46"/>
      <c r="H51" s="47"/>
      <c r="I51" s="48"/>
    </row>
    <row r="52" spans="1:17" ht="18" customHeight="1">
      <c r="B52" s="43"/>
      <c r="C52" s="43"/>
      <c r="D52" s="43"/>
      <c r="E52" s="44"/>
      <c r="F52" s="45"/>
      <c r="G52" s="46"/>
      <c r="H52" s="47"/>
      <c r="I52" s="48"/>
    </row>
    <row r="53" spans="1:17" ht="18" customHeight="1">
      <c r="B53" s="43"/>
      <c r="C53" s="43"/>
      <c r="D53" s="43"/>
      <c r="E53" s="44"/>
      <c r="F53" s="45"/>
      <c r="G53" s="46"/>
      <c r="H53" s="47"/>
      <c r="I53" s="48"/>
    </row>
    <row r="54" spans="1:17" ht="18" customHeight="1">
      <c r="B54" s="43"/>
      <c r="C54" s="43"/>
      <c r="D54" s="43"/>
      <c r="E54" s="44"/>
      <c r="F54" s="45"/>
      <c r="G54" s="46"/>
      <c r="H54" s="47"/>
      <c r="I54" s="48"/>
    </row>
    <row r="55" spans="1:17" ht="18" customHeight="1">
      <c r="B55" s="43"/>
      <c r="C55" s="43"/>
      <c r="D55" s="43"/>
      <c r="E55" s="44"/>
      <c r="F55" s="45"/>
      <c r="G55" s="46"/>
      <c r="H55" s="47"/>
      <c r="I55" s="48"/>
    </row>
    <row r="56" spans="1:17" ht="18" customHeight="1">
      <c r="B56" s="43"/>
      <c r="C56" s="43"/>
      <c r="D56" s="43"/>
      <c r="E56" s="44"/>
      <c r="F56" s="45"/>
      <c r="G56" s="46"/>
      <c r="H56" s="47"/>
      <c r="I56" s="48"/>
    </row>
    <row r="57" spans="1:17" ht="18" customHeight="1">
      <c r="B57" s="43"/>
      <c r="C57" s="43"/>
      <c r="D57" s="43"/>
      <c r="E57" s="44"/>
      <c r="F57" s="45"/>
      <c r="G57" s="46"/>
      <c r="H57" s="47"/>
      <c r="I57" s="48"/>
    </row>
    <row r="58" spans="1:17" s="87" customFormat="1" ht="24.95" customHeight="1">
      <c r="A58" s="76"/>
      <c r="B58" s="77"/>
      <c r="C58" s="78"/>
      <c r="D58" s="79"/>
      <c r="E58" s="80"/>
      <c r="F58" s="81"/>
      <c r="G58" s="82"/>
      <c r="H58" s="83"/>
      <c r="I58" s="84"/>
      <c r="J58" s="85"/>
      <c r="K58" s="147"/>
      <c r="L58" s="147"/>
      <c r="M58" s="86"/>
      <c r="O58" s="125"/>
      <c r="P58" s="125"/>
      <c r="Q58" s="126"/>
    </row>
    <row r="59" spans="1:17" s="87" customFormat="1" ht="24.95" customHeight="1">
      <c r="B59" s="101"/>
      <c r="C59" s="102"/>
      <c r="D59" s="103"/>
      <c r="E59" s="104"/>
      <c r="F59" s="81"/>
      <c r="G59" s="105"/>
      <c r="H59" s="106"/>
      <c r="I59" s="107"/>
      <c r="J59" s="98"/>
      <c r="K59" s="99"/>
      <c r="L59" s="99"/>
      <c r="M59" s="100"/>
      <c r="O59" s="125"/>
      <c r="P59" s="125"/>
      <c r="Q59" s="125"/>
    </row>
    <row r="60" spans="1:17" s="108" customFormat="1" ht="24.95" customHeight="1">
      <c r="B60" s="109" t="s">
        <v>21</v>
      </c>
      <c r="C60" s="110" t="s">
        <v>22</v>
      </c>
      <c r="E60" s="111"/>
      <c r="G60" s="110" t="s">
        <v>23</v>
      </c>
      <c r="H60" s="106"/>
      <c r="I60" s="112"/>
      <c r="J60" s="98"/>
      <c r="K60" s="113" t="s">
        <v>24</v>
      </c>
      <c r="L60" s="100"/>
      <c r="M60" s="100"/>
      <c r="O60" s="129"/>
      <c r="P60" s="129"/>
      <c r="Q60" s="129"/>
    </row>
    <row r="61" spans="1:17" s="108" customFormat="1" ht="24.95" customHeight="1">
      <c r="B61" s="109"/>
      <c r="C61" s="110"/>
      <c r="E61" s="111"/>
      <c r="G61" s="110"/>
      <c r="H61" s="106"/>
      <c r="I61" s="112"/>
      <c r="J61" s="98"/>
      <c r="K61" s="113"/>
      <c r="L61" s="100"/>
      <c r="M61" s="100"/>
      <c r="O61" s="129"/>
      <c r="P61" s="129"/>
      <c r="Q61" s="129"/>
    </row>
    <row r="62" spans="1:17" s="108" customFormat="1" ht="24.95" customHeight="1">
      <c r="B62" s="109" t="s">
        <v>25</v>
      </c>
      <c r="C62" s="109" t="s">
        <v>26</v>
      </c>
      <c r="E62" s="111"/>
      <c r="G62" s="109" t="s">
        <v>25</v>
      </c>
      <c r="H62" s="106"/>
      <c r="I62" s="112"/>
      <c r="J62" s="98"/>
      <c r="K62" s="109" t="s">
        <v>25</v>
      </c>
      <c r="L62" s="100"/>
      <c r="M62" s="100"/>
      <c r="O62" s="129"/>
      <c r="P62" s="129"/>
      <c r="Q62" s="129"/>
    </row>
    <row r="63" spans="1:17">
      <c r="B63" s="43"/>
      <c r="C63" s="43"/>
      <c r="D63" s="43"/>
      <c r="E63" s="44"/>
      <c r="G63" s="46"/>
      <c r="H63" s="47"/>
      <c r="I63" s="48"/>
    </row>
    <row r="64" spans="1:17">
      <c r="B64" s="43"/>
      <c r="C64" s="43"/>
      <c r="D64" s="43"/>
      <c r="E64" s="44"/>
      <c r="G64" s="46"/>
      <c r="H64" s="47"/>
      <c r="I64" s="48"/>
    </row>
    <row r="65" spans="2:9">
      <c r="B65" s="43"/>
      <c r="C65" s="43"/>
      <c r="D65" s="43"/>
      <c r="E65" s="44"/>
      <c r="G65" s="46"/>
      <c r="H65" s="47"/>
      <c r="I65" s="48"/>
    </row>
    <row r="66" spans="2:9">
      <c r="B66" s="43"/>
      <c r="C66" s="43"/>
      <c r="D66" s="43"/>
      <c r="E66" s="44"/>
      <c r="G66" s="46"/>
      <c r="H66" s="47"/>
      <c r="I66" s="48"/>
    </row>
    <row r="67" spans="2:9">
      <c r="B67" s="43"/>
      <c r="C67" s="43"/>
      <c r="D67" s="43"/>
      <c r="E67" s="44"/>
      <c r="G67" s="46"/>
      <c r="H67" s="47"/>
      <c r="I67" s="48"/>
    </row>
    <row r="68" spans="2:9">
      <c r="B68" s="43"/>
      <c r="C68" s="43"/>
      <c r="D68" s="43"/>
      <c r="E68" s="44"/>
      <c r="G68" s="46"/>
      <c r="H68" s="47"/>
      <c r="I68" s="48"/>
    </row>
    <row r="69" spans="2:9">
      <c r="B69" s="43"/>
      <c r="C69" s="43"/>
      <c r="D69" s="43"/>
      <c r="E69" s="44"/>
      <c r="G69" s="46"/>
      <c r="H69" s="47"/>
      <c r="I69" s="48"/>
    </row>
    <row r="70" spans="2:9">
      <c r="B70" s="43"/>
      <c r="C70" s="43"/>
      <c r="D70" s="43"/>
      <c r="E70" s="44"/>
      <c r="G70" s="46"/>
      <c r="H70" s="47"/>
      <c r="I70" s="48"/>
    </row>
    <row r="71" spans="2:9">
      <c r="B71" s="43"/>
      <c r="C71" s="43"/>
      <c r="D71" s="43"/>
      <c r="E71" s="44"/>
      <c r="G71" s="46"/>
      <c r="H71" s="47"/>
      <c r="I71" s="48"/>
    </row>
    <row r="72" spans="2:9">
      <c r="B72" s="43"/>
      <c r="C72" s="43"/>
      <c r="D72" s="43"/>
      <c r="E72" s="44"/>
      <c r="G72" s="46"/>
      <c r="H72" s="47"/>
      <c r="I72" s="48"/>
    </row>
    <row r="73" spans="2:9">
      <c r="B73" s="43"/>
      <c r="C73" s="43"/>
      <c r="D73" s="43"/>
      <c r="E73" s="44"/>
      <c r="G73" s="46"/>
      <c r="H73" s="47"/>
      <c r="I73" s="48"/>
    </row>
    <row r="74" spans="2:9">
      <c r="B74" s="43"/>
      <c r="C74" s="43"/>
      <c r="D74" s="43"/>
      <c r="E74" s="44"/>
      <c r="G74" s="46"/>
      <c r="H74" s="47"/>
      <c r="I74" s="48"/>
    </row>
    <row r="75" spans="2:9">
      <c r="B75" s="43"/>
      <c r="C75" s="43"/>
      <c r="D75" s="43"/>
      <c r="E75" s="44"/>
      <c r="G75" s="46"/>
      <c r="H75" s="47"/>
      <c r="I75" s="48"/>
    </row>
    <row r="76" spans="2:9">
      <c r="B76" s="43"/>
      <c r="C76" s="43"/>
      <c r="D76" s="43"/>
      <c r="E76" s="44"/>
      <c r="G76" s="46"/>
      <c r="H76" s="47"/>
      <c r="I76" s="48"/>
    </row>
    <row r="77" spans="2:9">
      <c r="B77" s="43"/>
      <c r="C77" s="43"/>
      <c r="D77" s="43"/>
      <c r="E77" s="44"/>
      <c r="G77" s="46"/>
      <c r="H77" s="47"/>
      <c r="I77" s="48"/>
    </row>
    <row r="78" spans="2:9">
      <c r="B78" s="43"/>
      <c r="C78" s="43"/>
      <c r="D78" s="43"/>
      <c r="E78" s="44"/>
      <c r="G78" s="46"/>
      <c r="H78" s="47"/>
      <c r="I78" s="48"/>
    </row>
    <row r="79" spans="2:9">
      <c r="B79" s="43"/>
      <c r="C79" s="43"/>
      <c r="D79" s="43"/>
      <c r="E79" s="44"/>
      <c r="G79" s="46"/>
      <c r="H79" s="47"/>
      <c r="I79" s="48"/>
    </row>
    <row r="80" spans="2:9">
      <c r="B80" s="43"/>
      <c r="C80" s="43"/>
      <c r="D80" s="43"/>
      <c r="E80" s="44"/>
      <c r="G80" s="46"/>
      <c r="H80" s="47"/>
      <c r="I80" s="48"/>
    </row>
    <row r="81" spans="2:9">
      <c r="B81" s="43"/>
      <c r="C81" s="43"/>
      <c r="D81" s="43"/>
      <c r="E81" s="44"/>
      <c r="G81" s="46"/>
      <c r="H81" s="47"/>
      <c r="I81" s="48"/>
    </row>
    <row r="82" spans="2:9">
      <c r="B82" s="43"/>
      <c r="C82" s="43"/>
      <c r="D82" s="43"/>
      <c r="E82" s="44"/>
      <c r="G82" s="46"/>
      <c r="H82" s="47"/>
      <c r="I82" s="48"/>
    </row>
    <row r="83" spans="2:9">
      <c r="B83" s="43"/>
      <c r="C83" s="43"/>
      <c r="D83" s="43"/>
      <c r="E83" s="44"/>
      <c r="G83" s="46"/>
      <c r="H83" s="47"/>
      <c r="I83" s="48"/>
    </row>
    <row r="84" spans="2:9">
      <c r="B84" s="43"/>
      <c r="C84" s="43"/>
      <c r="D84" s="43"/>
      <c r="E84" s="44"/>
      <c r="G84" s="46"/>
      <c r="H84" s="47"/>
      <c r="I84" s="48"/>
    </row>
    <row r="85" spans="2:9">
      <c r="B85" s="43"/>
      <c r="C85" s="43"/>
      <c r="D85" s="43"/>
      <c r="E85" s="44"/>
      <c r="G85" s="46"/>
      <c r="H85" s="47"/>
      <c r="I85" s="48"/>
    </row>
    <row r="86" spans="2:9">
      <c r="B86" s="43"/>
      <c r="C86" s="43"/>
      <c r="D86" s="43"/>
      <c r="E86" s="44"/>
      <c r="G86" s="46"/>
      <c r="H86" s="47"/>
      <c r="I86" s="48"/>
    </row>
    <row r="87" spans="2:9">
      <c r="B87" s="43"/>
      <c r="C87" s="43"/>
      <c r="D87" s="43"/>
      <c r="E87" s="44"/>
      <c r="G87" s="46"/>
      <c r="H87" s="47"/>
      <c r="I87" s="48"/>
    </row>
    <row r="88" spans="2:9">
      <c r="B88" s="43"/>
      <c r="C88" s="43"/>
      <c r="D88" s="43"/>
      <c r="E88" s="44"/>
      <c r="G88" s="46"/>
      <c r="H88" s="47"/>
      <c r="I88" s="48"/>
    </row>
    <row r="89" spans="2:9">
      <c r="B89" s="43"/>
      <c r="C89" s="43"/>
      <c r="D89" s="43"/>
      <c r="E89" s="44"/>
      <c r="G89" s="46"/>
      <c r="H89" s="47"/>
      <c r="I89" s="48"/>
    </row>
    <row r="90" spans="2:9">
      <c r="B90" s="43"/>
      <c r="C90" s="43"/>
      <c r="D90" s="43"/>
      <c r="E90" s="44"/>
      <c r="G90" s="46"/>
      <c r="H90" s="47"/>
      <c r="I90" s="48"/>
    </row>
    <row r="91" spans="2:9">
      <c r="B91" s="43"/>
      <c r="C91" s="43"/>
      <c r="D91" s="43"/>
      <c r="E91" s="44"/>
      <c r="G91" s="46"/>
      <c r="H91" s="47"/>
      <c r="I91" s="48"/>
    </row>
    <row r="92" spans="2:9">
      <c r="B92" s="43"/>
      <c r="C92" s="43"/>
      <c r="D92" s="43"/>
      <c r="E92" s="44"/>
      <c r="G92" s="46"/>
      <c r="H92" s="47"/>
      <c r="I92" s="48"/>
    </row>
    <row r="93" spans="2:9">
      <c r="B93" s="43"/>
      <c r="C93" s="43"/>
      <c r="D93" s="43"/>
      <c r="E93" s="44"/>
      <c r="G93" s="46"/>
      <c r="H93" s="47"/>
      <c r="I93" s="48"/>
    </row>
    <row r="94" spans="2:9">
      <c r="B94" s="43"/>
      <c r="C94" s="43"/>
      <c r="D94" s="43"/>
      <c r="E94" s="44"/>
      <c r="G94" s="46"/>
      <c r="H94" s="47"/>
      <c r="I94" s="48"/>
    </row>
    <row r="95" spans="2:9">
      <c r="B95" s="43"/>
      <c r="C95" s="43"/>
      <c r="D95" s="43"/>
      <c r="E95" s="44"/>
      <c r="G95" s="46"/>
      <c r="H95" s="47"/>
      <c r="I95" s="48"/>
    </row>
    <row r="96" spans="2:9">
      <c r="B96" s="43"/>
      <c r="C96" s="43"/>
      <c r="D96" s="43"/>
      <c r="E96" s="44"/>
      <c r="G96" s="46"/>
      <c r="H96" s="47"/>
      <c r="I96" s="48"/>
    </row>
    <row r="97" spans="2:9">
      <c r="B97" s="43"/>
      <c r="C97" s="43"/>
      <c r="D97" s="43"/>
      <c r="E97" s="44"/>
      <c r="G97" s="46"/>
      <c r="H97" s="47"/>
      <c r="I97" s="48"/>
    </row>
    <row r="98" spans="2:9">
      <c r="B98" s="43"/>
      <c r="C98" s="43"/>
      <c r="D98" s="43"/>
      <c r="E98" s="44"/>
      <c r="G98" s="46"/>
      <c r="H98" s="47"/>
      <c r="I98" s="48"/>
    </row>
    <row r="99" spans="2:9">
      <c r="B99" s="43"/>
      <c r="C99" s="43"/>
      <c r="D99" s="43"/>
      <c r="E99" s="44"/>
      <c r="G99" s="46"/>
      <c r="H99" s="47"/>
      <c r="I99" s="48"/>
    </row>
    <row r="100" spans="2:9">
      <c r="B100" s="43"/>
      <c r="C100" s="43"/>
      <c r="D100" s="43"/>
      <c r="E100" s="44"/>
      <c r="G100" s="46"/>
      <c r="H100" s="47"/>
      <c r="I100" s="48"/>
    </row>
    <row r="101" spans="2:9">
      <c r="B101" s="43"/>
      <c r="C101" s="43"/>
      <c r="D101" s="43"/>
      <c r="E101" s="44"/>
      <c r="G101" s="46"/>
      <c r="H101" s="47"/>
      <c r="I101" s="48"/>
    </row>
    <row r="102" spans="2:9">
      <c r="B102" s="43"/>
      <c r="C102" s="43"/>
      <c r="D102" s="43"/>
      <c r="E102" s="44"/>
      <c r="G102" s="46"/>
      <c r="H102" s="47"/>
      <c r="I102" s="48"/>
    </row>
    <row r="103" spans="2:9">
      <c r="B103" s="43"/>
      <c r="C103" s="43"/>
      <c r="D103" s="43"/>
      <c r="E103" s="44"/>
      <c r="G103" s="46"/>
      <c r="H103" s="47"/>
      <c r="I103" s="48"/>
    </row>
    <row r="104" spans="2:9">
      <c r="B104" s="43"/>
      <c r="C104" s="43"/>
      <c r="D104" s="43"/>
      <c r="E104" s="44"/>
      <c r="G104" s="46"/>
      <c r="H104" s="47"/>
      <c r="I104" s="48"/>
    </row>
    <row r="105" spans="2:9">
      <c r="B105" s="43"/>
      <c r="C105" s="43"/>
      <c r="D105" s="43"/>
      <c r="E105" s="44"/>
      <c r="G105" s="46"/>
      <c r="H105" s="47"/>
      <c r="I105" s="48"/>
    </row>
    <row r="106" spans="2:9">
      <c r="B106" s="43"/>
      <c r="C106" s="43"/>
      <c r="D106" s="43"/>
      <c r="E106" s="44"/>
      <c r="G106" s="46"/>
      <c r="H106" s="47"/>
      <c r="I106" s="48"/>
    </row>
  </sheetData>
  <conditionalFormatting sqref="AB1:AH1 A1:Z1 D3">
    <cfRule type="cellIs" dxfId="8" priority="1" stopIfTrue="1" operator="lessThan">
      <formula>0</formula>
    </cfRule>
  </conditionalFormatting>
  <pageMargins left="0.19685039370078741" right="0.19685039370078741" top="0.59055118110236227" bottom="0.59055118110236227" header="0.31496062992125984" footer="0.31496062992125984"/>
  <pageSetup paperSize="9" scale="73" fitToHeight="6" orientation="portrait" r:id="rId1"/>
  <headerFooter alignWithMargins="0">
    <oddFooter>&amp;R&amp;8stránka&amp;P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  <pageSetUpPr fitToPage="1"/>
  </sheetPr>
  <dimension ref="A1:AH86"/>
  <sheetViews>
    <sheetView view="pageBreakPreview" zoomScaleNormal="70" zoomScaleSheetLayoutView="100" workbookViewId="0">
      <selection activeCell="B10" sqref="B10"/>
    </sheetView>
  </sheetViews>
  <sheetFormatPr defaultColWidth="9.140625" defaultRowHeight="12"/>
  <cols>
    <col min="1" max="1" width="7.28515625" style="6" customWidth="1"/>
    <col min="2" max="2" width="12" style="6" customWidth="1"/>
    <col min="3" max="3" width="58.140625" style="6" customWidth="1"/>
    <col min="4" max="4" width="6.140625" style="6" customWidth="1"/>
    <col min="5" max="5" width="9.7109375" style="38" customWidth="1"/>
    <col min="6" max="6" width="15.7109375" style="114" customWidth="1"/>
    <col min="7" max="7" width="18.7109375" style="40" customWidth="1"/>
    <col min="8" max="8" width="9.7109375" style="41" customWidth="1"/>
    <col min="9" max="9" width="15.7109375" style="42" customWidth="1"/>
    <col min="10" max="10" width="18.7109375" style="34" customWidth="1"/>
    <col min="11" max="11" width="9.7109375" style="35" customWidth="1"/>
    <col min="12" max="12" width="15.7109375" style="35" customWidth="1"/>
    <col min="13" max="13" width="18.7109375" style="36" customWidth="1"/>
    <col min="14" max="14" width="9.140625" style="6"/>
    <col min="15" max="15" width="9.140625" style="120"/>
    <col min="16" max="16" width="12.42578125" style="120" bestFit="1" customWidth="1"/>
    <col min="17" max="17" width="17.140625" style="120" bestFit="1" customWidth="1"/>
    <col min="18" max="16384" width="9.140625" style="6"/>
  </cols>
  <sheetData>
    <row r="1" spans="1:34" ht="39" customHeight="1">
      <c r="A1" s="3"/>
      <c r="B1" s="3"/>
      <c r="C1" s="3"/>
      <c r="D1" s="3"/>
      <c r="E1" s="4"/>
      <c r="F1" s="3"/>
      <c r="G1" s="5"/>
      <c r="H1" s="3"/>
      <c r="I1" s="3"/>
      <c r="J1" s="3"/>
      <c r="K1" s="3"/>
      <c r="L1" s="3"/>
      <c r="M1" s="3"/>
      <c r="N1" s="3"/>
      <c r="O1" s="115"/>
      <c r="P1" s="115"/>
      <c r="Q1" s="115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</row>
    <row r="2" spans="1:34" ht="18" customHeight="1">
      <c r="A2" s="7"/>
      <c r="B2" s="1"/>
      <c r="C2" s="2" t="s">
        <v>1</v>
      </c>
      <c r="D2" s="159" t="s">
        <v>27</v>
      </c>
      <c r="E2" s="7"/>
      <c r="F2" s="8"/>
      <c r="G2" s="9"/>
      <c r="H2" s="10"/>
      <c r="I2" s="10"/>
      <c r="J2" s="10"/>
      <c r="K2" s="11"/>
      <c r="L2" s="11"/>
      <c r="M2" s="11"/>
      <c r="N2" s="10"/>
      <c r="O2" s="116"/>
      <c r="P2" s="117"/>
      <c r="Q2" s="116"/>
      <c r="R2" s="10"/>
      <c r="S2" s="11"/>
      <c r="T2" s="10"/>
      <c r="U2" s="11"/>
      <c r="V2" s="10"/>
      <c r="W2" s="11"/>
      <c r="X2" s="10"/>
      <c r="Y2" s="11"/>
      <c r="Z2" s="10"/>
      <c r="AA2" s="11"/>
      <c r="AB2" s="10"/>
      <c r="AC2" s="11"/>
      <c r="AD2" s="10"/>
      <c r="AE2" s="12"/>
      <c r="AF2" s="13"/>
      <c r="AG2" s="14"/>
      <c r="AH2" s="15"/>
    </row>
    <row r="3" spans="1:34" ht="18" customHeight="1">
      <c r="A3" s="7"/>
      <c r="B3" s="1"/>
      <c r="C3" s="2" t="s">
        <v>2</v>
      </c>
      <c r="D3" s="159" t="s">
        <v>68</v>
      </c>
      <c r="E3" s="7"/>
      <c r="F3" s="8"/>
      <c r="G3" s="9"/>
      <c r="H3" s="10"/>
      <c r="I3" s="10"/>
      <c r="J3" s="10"/>
      <c r="K3" s="11"/>
      <c r="L3" s="11"/>
      <c r="M3" s="11"/>
      <c r="N3" s="10"/>
      <c r="O3" s="116"/>
      <c r="P3" s="117"/>
      <c r="Q3" s="116"/>
      <c r="R3" s="10"/>
      <c r="S3" s="11"/>
      <c r="T3" s="10"/>
      <c r="U3" s="11"/>
      <c r="V3" s="10"/>
      <c r="W3" s="11"/>
      <c r="X3" s="10"/>
      <c r="Y3" s="11"/>
      <c r="Z3" s="10"/>
      <c r="AA3" s="11"/>
      <c r="AB3" s="10"/>
      <c r="AC3" s="11"/>
      <c r="AD3" s="10"/>
      <c r="AE3" s="12"/>
      <c r="AF3" s="13"/>
      <c r="AG3" s="14"/>
      <c r="AH3" s="15"/>
    </row>
    <row r="4" spans="1:34" ht="18" customHeight="1">
      <c r="A4" s="7"/>
      <c r="B4" s="1"/>
      <c r="C4" s="16" t="s">
        <v>3</v>
      </c>
      <c r="D4" s="17" t="s">
        <v>29</v>
      </c>
      <c r="E4" s="7"/>
      <c r="F4" s="8"/>
      <c r="G4" s="9"/>
      <c r="H4" s="10"/>
      <c r="I4" s="10"/>
      <c r="J4" s="10"/>
      <c r="K4" s="11"/>
      <c r="L4" s="11"/>
      <c r="M4" s="11"/>
      <c r="N4" s="10"/>
      <c r="O4" s="116"/>
      <c r="P4" s="117"/>
      <c r="Q4" s="116"/>
      <c r="R4" s="10"/>
      <c r="S4" s="11"/>
      <c r="T4" s="10"/>
      <c r="U4" s="11"/>
      <c r="V4" s="10"/>
      <c r="W4" s="11"/>
      <c r="X4" s="10"/>
      <c r="Y4" s="11"/>
      <c r="Z4" s="10"/>
      <c r="AA4" s="11"/>
      <c r="AB4" s="10"/>
      <c r="AC4" s="11"/>
      <c r="AD4" s="10"/>
      <c r="AE4" s="12"/>
      <c r="AF4" s="13"/>
      <c r="AG4" s="14"/>
      <c r="AH4" s="15"/>
    </row>
    <row r="5" spans="1:34" ht="18" customHeight="1">
      <c r="A5" s="1"/>
      <c r="B5" s="1"/>
      <c r="C5" s="16" t="s">
        <v>4</v>
      </c>
      <c r="D5" s="17"/>
      <c r="E5" s="1"/>
      <c r="F5" s="18"/>
      <c r="G5" s="9"/>
      <c r="H5" s="19"/>
      <c r="I5" s="19"/>
      <c r="J5" s="19"/>
      <c r="K5" s="20"/>
      <c r="L5" s="20"/>
      <c r="M5" s="20"/>
      <c r="N5" s="19"/>
      <c r="O5" s="118"/>
      <c r="P5" s="119"/>
      <c r="Q5" s="118"/>
      <c r="R5" s="19"/>
      <c r="S5" s="20"/>
      <c r="T5" s="19"/>
      <c r="U5" s="20"/>
      <c r="V5" s="19"/>
      <c r="W5" s="20"/>
      <c r="X5" s="19"/>
      <c r="Y5" s="20"/>
      <c r="Z5" s="19"/>
      <c r="AA5" s="20"/>
      <c r="AB5" s="19"/>
      <c r="AC5" s="20"/>
      <c r="AD5" s="19"/>
      <c r="AE5" s="21"/>
      <c r="AF5" s="22"/>
      <c r="AG5" s="23"/>
      <c r="AH5" s="24"/>
    </row>
    <row r="6" spans="1:34" ht="18" customHeight="1">
      <c r="A6" s="1"/>
      <c r="B6" s="1"/>
      <c r="C6" s="2" t="s">
        <v>5</v>
      </c>
      <c r="D6" s="17" t="s">
        <v>6</v>
      </c>
      <c r="E6" s="1"/>
      <c r="F6" s="18"/>
      <c r="G6" s="9"/>
      <c r="H6" s="19"/>
      <c r="I6" s="19"/>
      <c r="J6" s="19"/>
      <c r="K6" s="20"/>
      <c r="L6" s="20"/>
      <c r="M6" s="20"/>
      <c r="N6" s="19"/>
      <c r="O6" s="118"/>
      <c r="P6" s="119"/>
      <c r="Q6" s="118"/>
      <c r="R6" s="19"/>
      <c r="S6" s="20"/>
      <c r="T6" s="19"/>
      <c r="U6" s="20"/>
      <c r="V6" s="19"/>
      <c r="W6" s="20"/>
      <c r="X6" s="19"/>
      <c r="Y6" s="20"/>
      <c r="Z6" s="19"/>
      <c r="AA6" s="20"/>
      <c r="AB6" s="19"/>
      <c r="AC6" s="20"/>
      <c r="AD6" s="19"/>
      <c r="AE6" s="21"/>
      <c r="AF6" s="22"/>
      <c r="AG6" s="23"/>
      <c r="AH6" s="24"/>
    </row>
    <row r="7" spans="1:34" ht="18" customHeight="1">
      <c r="A7" s="1"/>
      <c r="B7" s="1"/>
      <c r="C7" s="2" t="s">
        <v>7</v>
      </c>
      <c r="D7" s="25" t="s">
        <v>28</v>
      </c>
      <c r="E7" s="1"/>
      <c r="F7" s="18"/>
      <c r="G7" s="9"/>
      <c r="H7" s="19"/>
      <c r="I7" s="19"/>
      <c r="J7" s="19"/>
      <c r="K7" s="20"/>
      <c r="L7" s="20"/>
      <c r="M7" s="20"/>
      <c r="N7" s="19"/>
      <c r="O7" s="118"/>
      <c r="P7" s="119"/>
      <c r="Q7" s="118"/>
      <c r="R7" s="19"/>
      <c r="S7" s="20"/>
      <c r="T7" s="19"/>
      <c r="U7" s="20"/>
      <c r="V7" s="19"/>
      <c r="W7" s="20"/>
      <c r="X7" s="19"/>
      <c r="Y7" s="20"/>
      <c r="Z7" s="19"/>
      <c r="AA7" s="20"/>
      <c r="AB7" s="19"/>
      <c r="AC7" s="20"/>
      <c r="AD7" s="19"/>
      <c r="AE7" s="21"/>
      <c r="AF7" s="22"/>
      <c r="AG7" s="23"/>
      <c r="AH7" s="24"/>
    </row>
    <row r="8" spans="1:34" ht="18" customHeight="1">
      <c r="A8" s="1"/>
      <c r="B8" s="1"/>
      <c r="C8" s="2" t="s">
        <v>8</v>
      </c>
      <c r="D8" s="26"/>
      <c r="E8" s="1"/>
      <c r="F8" s="18"/>
      <c r="G8" s="9"/>
      <c r="H8" s="19"/>
      <c r="I8" s="19"/>
      <c r="J8" s="19"/>
      <c r="K8" s="20"/>
      <c r="L8" s="20"/>
      <c r="M8" s="20"/>
      <c r="N8" s="19"/>
      <c r="O8" s="118"/>
      <c r="P8" s="119"/>
      <c r="Q8" s="118"/>
      <c r="R8" s="19"/>
      <c r="S8" s="20"/>
      <c r="T8" s="19"/>
      <c r="U8" s="20"/>
      <c r="V8" s="19"/>
      <c r="W8" s="20"/>
      <c r="X8" s="19"/>
      <c r="Y8" s="20"/>
      <c r="Z8" s="19"/>
      <c r="AA8" s="20"/>
      <c r="AB8" s="19"/>
      <c r="AC8" s="20"/>
      <c r="AD8" s="19"/>
      <c r="AE8" s="21"/>
      <c r="AF8" s="22"/>
      <c r="AG8" s="23"/>
      <c r="AH8" s="24"/>
    </row>
    <row r="9" spans="1:34" ht="18" customHeight="1">
      <c r="B9" s="27"/>
      <c r="C9" s="28"/>
      <c r="D9" s="29"/>
      <c r="E9" s="30"/>
      <c r="F9" s="30"/>
      <c r="G9" s="31"/>
      <c r="H9" s="32"/>
      <c r="I9" s="33"/>
    </row>
    <row r="10" spans="1:34" ht="18" customHeight="1">
      <c r="B10" s="37" t="s">
        <v>149</v>
      </c>
      <c r="C10" s="199"/>
      <c r="F10" s="39"/>
    </row>
    <row r="11" spans="1:34" ht="6" customHeight="1">
      <c r="B11" s="43"/>
      <c r="C11" s="43"/>
      <c r="D11" s="43"/>
      <c r="E11" s="44"/>
      <c r="F11" s="45"/>
      <c r="G11" s="46"/>
      <c r="H11" s="47"/>
      <c r="I11" s="48"/>
    </row>
    <row r="12" spans="1:34" ht="18" customHeight="1">
      <c r="A12" s="205" t="s">
        <v>69</v>
      </c>
      <c r="B12" s="206"/>
      <c r="C12" s="206"/>
      <c r="D12" s="206"/>
      <c r="E12" s="44"/>
      <c r="F12" s="45"/>
      <c r="G12" s="46"/>
      <c r="H12" s="47"/>
      <c r="I12" s="48"/>
    </row>
    <row r="13" spans="1:34" ht="9.75" customHeight="1">
      <c r="B13" s="43"/>
      <c r="C13" s="43"/>
      <c r="D13" s="43"/>
      <c r="E13" s="44"/>
      <c r="F13" s="45"/>
      <c r="G13" s="46"/>
      <c r="H13" s="47"/>
      <c r="I13" s="48"/>
    </row>
    <row r="14" spans="1:34" ht="19.5" customHeight="1">
      <c r="A14" s="49" t="s">
        <v>9</v>
      </c>
      <c r="B14" s="158" t="s">
        <v>57</v>
      </c>
      <c r="C14" s="43"/>
      <c r="D14" s="43"/>
      <c r="E14" s="207" t="s">
        <v>0</v>
      </c>
      <c r="F14" s="207"/>
      <c r="G14" s="207"/>
      <c r="H14" s="208" t="s">
        <v>10</v>
      </c>
      <c r="I14" s="208"/>
      <c r="J14" s="208"/>
      <c r="K14" s="209" t="s">
        <v>11</v>
      </c>
      <c r="L14" s="209"/>
      <c r="M14" s="209"/>
      <c r="O14" s="210"/>
      <c r="P14" s="210"/>
      <c r="Q14" s="210"/>
    </row>
    <row r="15" spans="1:34" s="61" customFormat="1" ht="24" customHeight="1">
      <c r="A15" s="50" t="s">
        <v>12</v>
      </c>
      <c r="B15" s="51" t="s">
        <v>13</v>
      </c>
      <c r="C15" s="50" t="s">
        <v>13</v>
      </c>
      <c r="D15" s="51" t="s">
        <v>14</v>
      </c>
      <c r="E15" s="52" t="s">
        <v>15</v>
      </c>
      <c r="F15" s="53" t="s">
        <v>16</v>
      </c>
      <c r="G15" s="54" t="s">
        <v>17</v>
      </c>
      <c r="H15" s="55" t="s">
        <v>15</v>
      </c>
      <c r="I15" s="56" t="s">
        <v>18</v>
      </c>
      <c r="J15" s="57" t="s">
        <v>17</v>
      </c>
      <c r="K15" s="58" t="s">
        <v>15</v>
      </c>
      <c r="L15" s="59" t="s">
        <v>18</v>
      </c>
      <c r="M15" s="60" t="s">
        <v>19</v>
      </c>
      <c r="O15" s="148"/>
      <c r="P15" s="149"/>
      <c r="Q15" s="150"/>
    </row>
    <row r="16" spans="1:34" s="61" customFormat="1" ht="15" customHeight="1">
      <c r="A16" s="62" t="s">
        <v>30</v>
      </c>
      <c r="B16" s="63" t="s">
        <v>31</v>
      </c>
      <c r="C16" s="64"/>
      <c r="D16" s="64"/>
      <c r="E16" s="64"/>
      <c r="F16" s="65"/>
      <c r="G16" s="66"/>
      <c r="H16" s="67"/>
      <c r="I16" s="67"/>
      <c r="J16" s="67"/>
      <c r="K16" s="66"/>
      <c r="L16" s="66"/>
      <c r="M16" s="66"/>
      <c r="O16" s="66"/>
      <c r="P16" s="66"/>
      <c r="Q16" s="66"/>
    </row>
    <row r="17" spans="1:17" s="71" customFormat="1" ht="38.25">
      <c r="A17" s="141" t="s">
        <v>40</v>
      </c>
      <c r="B17" s="139" t="s">
        <v>41</v>
      </c>
      <c r="C17" s="140" t="s">
        <v>42</v>
      </c>
      <c r="D17" s="142" t="s">
        <v>35</v>
      </c>
      <c r="E17" s="167">
        <v>767.01</v>
      </c>
      <c r="F17" s="168">
        <v>55.24</v>
      </c>
      <c r="G17" s="138">
        <f>IF(ISBLANK(F17),"",(E17*F17))</f>
        <v>42369.632400000002</v>
      </c>
      <c r="H17" s="136">
        <f>-E19</f>
        <v>-143.5</v>
      </c>
      <c r="I17" s="137">
        <f>F17</f>
        <v>55.24</v>
      </c>
      <c r="J17" s="73">
        <f>IF(ISBLANK(I17),"",(H17*I17))</f>
        <v>-7926.9400000000005</v>
      </c>
      <c r="K17" s="68">
        <f>E17+H17</f>
        <v>623.51</v>
      </c>
      <c r="L17" s="69">
        <f>F17</f>
        <v>55.24</v>
      </c>
      <c r="M17" s="70">
        <f t="shared" ref="M17:M31" si="0">IF(ISBLANK(L17),"",(K17*L17))</f>
        <v>34442.6924</v>
      </c>
      <c r="O17" s="121"/>
      <c r="P17" s="122"/>
      <c r="Q17" s="194"/>
    </row>
    <row r="18" spans="1:17" s="71" customFormat="1" ht="15">
      <c r="A18" s="141"/>
      <c r="B18" s="139"/>
      <c r="C18" s="160" t="s">
        <v>115</v>
      </c>
      <c r="D18" s="142"/>
      <c r="E18" s="151"/>
      <c r="F18" s="143"/>
      <c r="G18" s="138"/>
      <c r="H18" s="136"/>
      <c r="I18" s="137"/>
      <c r="J18" s="73"/>
      <c r="K18" s="68"/>
      <c r="L18" s="69"/>
      <c r="M18" s="70"/>
      <c r="O18" s="121"/>
      <c r="P18" s="122"/>
      <c r="Q18" s="194"/>
    </row>
    <row r="19" spans="1:17" s="71" customFormat="1" ht="15">
      <c r="A19" s="141"/>
      <c r="B19" s="139"/>
      <c r="C19" s="152" t="s">
        <v>43</v>
      </c>
      <c r="D19" s="153"/>
      <c r="E19" s="154">
        <f>287*0.5</f>
        <v>143.5</v>
      </c>
      <c r="F19" s="143"/>
      <c r="G19" s="138" t="str">
        <f t="shared" ref="G19:G28" si="1">IF(ISBLANK(F19),"",(E19*F19))</f>
        <v/>
      </c>
      <c r="H19" s="136"/>
      <c r="I19" s="137"/>
      <c r="J19" s="73" t="str">
        <f t="shared" ref="J19:J32" si="2">IF(ISBLANK(I19),"",(H19*I19))</f>
        <v/>
      </c>
      <c r="K19" s="68"/>
      <c r="L19" s="69"/>
      <c r="M19" s="70"/>
      <c r="O19" s="121"/>
      <c r="P19" s="122"/>
      <c r="Q19" s="194"/>
    </row>
    <row r="20" spans="1:17" s="61" customFormat="1" ht="12.75" customHeight="1">
      <c r="A20" s="62" t="s">
        <v>36</v>
      </c>
      <c r="B20" s="63" t="s">
        <v>37</v>
      </c>
      <c r="C20" s="64"/>
      <c r="D20" s="64"/>
      <c r="E20" s="64"/>
      <c r="F20" s="65"/>
      <c r="G20" s="66"/>
      <c r="H20" s="66"/>
      <c r="I20" s="66"/>
      <c r="J20" s="66"/>
      <c r="K20" s="66"/>
      <c r="L20" s="66"/>
      <c r="M20" s="66"/>
      <c r="O20" s="66"/>
      <c r="P20" s="66"/>
      <c r="Q20" s="194"/>
    </row>
    <row r="21" spans="1:17" s="71" customFormat="1" ht="25.5">
      <c r="A21" s="141" t="s">
        <v>45</v>
      </c>
      <c r="B21" s="139" t="s">
        <v>46</v>
      </c>
      <c r="C21" s="140" t="s">
        <v>47</v>
      </c>
      <c r="D21" s="142" t="s">
        <v>35</v>
      </c>
      <c r="E21" s="167">
        <v>974.61</v>
      </c>
      <c r="F21" s="168">
        <v>25.78</v>
      </c>
      <c r="G21" s="138">
        <f t="shared" si="1"/>
        <v>25125.445800000001</v>
      </c>
      <c r="H21" s="136">
        <f>-E22</f>
        <v>-287</v>
      </c>
      <c r="I21" s="137">
        <f t="shared" ref="I21:I31" si="3">F21</f>
        <v>25.78</v>
      </c>
      <c r="J21" s="73">
        <f t="shared" si="2"/>
        <v>-7398.8600000000006</v>
      </c>
      <c r="K21" s="68">
        <f>E21+H21</f>
        <v>687.61</v>
      </c>
      <c r="L21" s="69">
        <f t="shared" ref="L21:L31" si="4">F21</f>
        <v>25.78</v>
      </c>
      <c r="M21" s="70">
        <f t="shared" si="0"/>
        <v>17726.585800000001</v>
      </c>
      <c r="O21" s="121"/>
      <c r="P21" s="122"/>
      <c r="Q21" s="194"/>
    </row>
    <row r="22" spans="1:17" s="71" customFormat="1" ht="15">
      <c r="A22" s="141"/>
      <c r="B22" s="139"/>
      <c r="C22" s="152" t="s">
        <v>44</v>
      </c>
      <c r="D22" s="153"/>
      <c r="E22" s="154">
        <v>287</v>
      </c>
      <c r="F22" s="143"/>
      <c r="G22" s="138" t="str">
        <f t="shared" si="1"/>
        <v/>
      </c>
      <c r="H22" s="136"/>
      <c r="I22" s="137"/>
      <c r="J22" s="73"/>
      <c r="K22" s="68"/>
      <c r="L22" s="69"/>
      <c r="M22" s="70"/>
      <c r="O22" s="121"/>
      <c r="P22" s="122"/>
      <c r="Q22" s="194"/>
    </row>
    <row r="23" spans="1:17" s="71" customFormat="1" ht="38.25">
      <c r="A23" s="141" t="s">
        <v>49</v>
      </c>
      <c r="B23" s="139" t="s">
        <v>50</v>
      </c>
      <c r="C23" s="140" t="s">
        <v>51</v>
      </c>
      <c r="D23" s="142" t="s">
        <v>35</v>
      </c>
      <c r="E23" s="167">
        <v>1741.62</v>
      </c>
      <c r="F23" s="168">
        <v>396.71</v>
      </c>
      <c r="G23" s="138">
        <f t="shared" si="1"/>
        <v>690918.07019999996</v>
      </c>
      <c r="H23" s="136">
        <f>-E24</f>
        <v>-430.5</v>
      </c>
      <c r="I23" s="137">
        <f t="shared" si="3"/>
        <v>396.71</v>
      </c>
      <c r="J23" s="73">
        <f t="shared" si="2"/>
        <v>-170783.655</v>
      </c>
      <c r="K23" s="68">
        <f>E23+H23</f>
        <v>1311.12</v>
      </c>
      <c r="L23" s="69">
        <f t="shared" si="4"/>
        <v>396.71</v>
      </c>
      <c r="M23" s="70">
        <f t="shared" si="0"/>
        <v>520134.41519999993</v>
      </c>
      <c r="O23" s="121"/>
      <c r="P23" s="122"/>
      <c r="Q23" s="194"/>
    </row>
    <row r="24" spans="1:17" s="71" customFormat="1" ht="15">
      <c r="A24" s="141"/>
      <c r="B24" s="139"/>
      <c r="C24" s="152" t="s">
        <v>48</v>
      </c>
      <c r="D24" s="153"/>
      <c r="E24" s="154">
        <v>430.5</v>
      </c>
      <c r="F24" s="143"/>
      <c r="G24" s="138" t="str">
        <f t="shared" si="1"/>
        <v/>
      </c>
      <c r="H24" s="136"/>
      <c r="I24" s="137"/>
      <c r="J24" s="73"/>
      <c r="K24" s="68"/>
      <c r="L24" s="69"/>
      <c r="M24" s="70"/>
      <c r="O24" s="121"/>
      <c r="P24" s="122"/>
      <c r="Q24" s="194"/>
    </row>
    <row r="25" spans="1:17" s="61" customFormat="1" ht="14.25" customHeight="1">
      <c r="A25" s="62" t="s">
        <v>58</v>
      </c>
      <c r="B25" s="63" t="s">
        <v>59</v>
      </c>
      <c r="C25" s="64"/>
      <c r="D25" s="64"/>
      <c r="E25" s="64"/>
      <c r="F25" s="65"/>
      <c r="G25" s="66"/>
      <c r="H25" s="66"/>
      <c r="I25" s="66"/>
      <c r="J25" s="66"/>
      <c r="K25" s="66"/>
      <c r="L25" s="66"/>
      <c r="M25" s="66"/>
      <c r="O25" s="66"/>
      <c r="P25" s="66"/>
      <c r="Q25" s="194"/>
    </row>
    <row r="26" spans="1:17" s="71" customFormat="1" ht="25.5">
      <c r="A26" s="141" t="s">
        <v>60</v>
      </c>
      <c r="B26" s="139" t="s">
        <v>61</v>
      </c>
      <c r="C26" s="140" t="s">
        <v>62</v>
      </c>
      <c r="D26" s="142" t="s">
        <v>63</v>
      </c>
      <c r="E26" s="167">
        <v>1534.02</v>
      </c>
      <c r="F26" s="168">
        <v>32.22</v>
      </c>
      <c r="G26" s="138">
        <f t="shared" si="1"/>
        <v>49426.124400000001</v>
      </c>
      <c r="H26" s="136">
        <f>-E27</f>
        <v>-287</v>
      </c>
      <c r="I26" s="137">
        <f t="shared" si="3"/>
        <v>32.22</v>
      </c>
      <c r="J26" s="73">
        <f t="shared" si="2"/>
        <v>-9247.14</v>
      </c>
      <c r="K26" s="68">
        <f>E26+H26</f>
        <v>1247.02</v>
      </c>
      <c r="L26" s="69">
        <f t="shared" si="4"/>
        <v>32.22</v>
      </c>
      <c r="M26" s="70">
        <f t="shared" si="0"/>
        <v>40178.984400000001</v>
      </c>
      <c r="O26" s="121"/>
      <c r="P26" s="122"/>
      <c r="Q26" s="194"/>
    </row>
    <row r="27" spans="1:17" s="71" customFormat="1" ht="15">
      <c r="A27" s="141"/>
      <c r="B27" s="139"/>
      <c r="C27" s="152" t="s">
        <v>64</v>
      </c>
      <c r="D27" s="153"/>
      <c r="E27" s="154">
        <v>287</v>
      </c>
      <c r="F27" s="143"/>
      <c r="G27" s="138" t="str">
        <f t="shared" si="1"/>
        <v/>
      </c>
      <c r="H27" s="136"/>
      <c r="I27" s="137"/>
      <c r="J27" s="73"/>
      <c r="K27" s="68"/>
      <c r="L27" s="69"/>
      <c r="M27" s="70"/>
      <c r="O27" s="121"/>
      <c r="P27" s="122"/>
      <c r="Q27" s="194"/>
    </row>
    <row r="28" spans="1:17" s="71" customFormat="1" ht="25.5">
      <c r="A28" s="141" t="s">
        <v>65</v>
      </c>
      <c r="B28" s="139" t="s">
        <v>66</v>
      </c>
      <c r="C28" s="140" t="s">
        <v>67</v>
      </c>
      <c r="D28" s="142" t="s">
        <v>63</v>
      </c>
      <c r="E28" s="167">
        <v>1534.02</v>
      </c>
      <c r="F28" s="168">
        <v>97.33</v>
      </c>
      <c r="G28" s="138">
        <f t="shared" si="1"/>
        <v>149306.1666</v>
      </c>
      <c r="H28" s="136">
        <f>-E29</f>
        <v>-287</v>
      </c>
      <c r="I28" s="137">
        <f t="shared" si="3"/>
        <v>97.33</v>
      </c>
      <c r="J28" s="73">
        <f t="shared" si="2"/>
        <v>-27933.71</v>
      </c>
      <c r="K28" s="68">
        <f>E28+H28</f>
        <v>1247.02</v>
      </c>
      <c r="L28" s="69">
        <f t="shared" si="4"/>
        <v>97.33</v>
      </c>
      <c r="M28" s="70">
        <f t="shared" si="0"/>
        <v>121372.45659999999</v>
      </c>
      <c r="O28" s="121"/>
      <c r="P28" s="122"/>
      <c r="Q28" s="194"/>
    </row>
    <row r="29" spans="1:17" s="71" customFormat="1" ht="15">
      <c r="A29" s="141"/>
      <c r="B29" s="139"/>
      <c r="C29" s="152" t="s">
        <v>64</v>
      </c>
      <c r="D29" s="153"/>
      <c r="E29" s="154">
        <v>287</v>
      </c>
      <c r="F29" s="143"/>
      <c r="G29" s="138"/>
      <c r="H29" s="136"/>
      <c r="I29" s="137"/>
      <c r="J29" s="73"/>
      <c r="K29" s="68"/>
      <c r="L29" s="69"/>
      <c r="M29" s="70"/>
      <c r="O29" s="121"/>
      <c r="P29" s="122"/>
      <c r="Q29" s="194"/>
    </row>
    <row r="30" spans="1:17" s="61" customFormat="1" ht="13.5" customHeight="1">
      <c r="A30" s="62" t="s">
        <v>38</v>
      </c>
      <c r="B30" s="63" t="s">
        <v>39</v>
      </c>
      <c r="C30" s="64"/>
      <c r="D30" s="64"/>
      <c r="E30" s="64"/>
      <c r="F30" s="65"/>
      <c r="G30" s="66"/>
      <c r="H30" s="66"/>
      <c r="I30" s="66"/>
      <c r="J30" s="66"/>
      <c r="K30" s="66"/>
      <c r="L30" s="66"/>
      <c r="M30" s="66"/>
      <c r="O30" s="66"/>
      <c r="P30" s="66"/>
      <c r="Q30" s="194"/>
    </row>
    <row r="31" spans="1:17" s="71" customFormat="1" ht="12.75">
      <c r="A31" s="169" t="s">
        <v>52</v>
      </c>
      <c r="B31" s="139" t="s">
        <v>53</v>
      </c>
      <c r="C31" s="140" t="s">
        <v>54</v>
      </c>
      <c r="D31" s="142" t="s">
        <v>33</v>
      </c>
      <c r="E31" s="167">
        <v>2336.0700000000002</v>
      </c>
      <c r="F31" s="168">
        <v>306.13</v>
      </c>
      <c r="G31" s="138">
        <f t="shared" ref="G31" si="5">IF(ISBLANK(F31),"",(E31*F31))</f>
        <v>715141.1091</v>
      </c>
      <c r="H31" s="136">
        <f>-E34</f>
        <v>-18.368000000000002</v>
      </c>
      <c r="I31" s="137">
        <f t="shared" si="3"/>
        <v>306.13</v>
      </c>
      <c r="J31" s="73">
        <f t="shared" si="2"/>
        <v>-5622.9958400000005</v>
      </c>
      <c r="K31" s="68">
        <f>E31+H31</f>
        <v>2317.7020000000002</v>
      </c>
      <c r="L31" s="69">
        <f t="shared" si="4"/>
        <v>306.13</v>
      </c>
      <c r="M31" s="70">
        <f t="shared" si="0"/>
        <v>709518.11326000001</v>
      </c>
      <c r="O31" s="121"/>
      <c r="P31" s="122"/>
      <c r="Q31" s="194"/>
    </row>
    <row r="32" spans="1:17" s="71" customFormat="1" ht="15">
      <c r="A32" s="141"/>
      <c r="B32" s="139"/>
      <c r="C32" s="155" t="s">
        <v>55</v>
      </c>
      <c r="D32" s="156"/>
      <c r="E32" s="157" t="s">
        <v>34</v>
      </c>
      <c r="F32" s="143"/>
      <c r="G32" s="138" t="str">
        <f t="shared" ref="G32:G34" si="6">IF(ISBLANK(F32),"",(E32*F32))</f>
        <v/>
      </c>
      <c r="H32" s="136"/>
      <c r="I32" s="137"/>
      <c r="J32" s="73" t="str">
        <f t="shared" si="2"/>
        <v/>
      </c>
      <c r="K32" s="68"/>
      <c r="L32" s="69"/>
      <c r="M32" s="70"/>
      <c r="O32" s="121"/>
      <c r="P32" s="122"/>
      <c r="Q32" s="123"/>
    </row>
    <row r="33" spans="1:19" s="71" customFormat="1" ht="15">
      <c r="A33" s="141"/>
      <c r="B33" s="139"/>
      <c r="C33" s="155" t="s">
        <v>56</v>
      </c>
      <c r="D33" s="156"/>
      <c r="E33" s="157" t="s">
        <v>34</v>
      </c>
      <c r="F33" s="143"/>
      <c r="G33" s="138" t="str">
        <f t="shared" si="6"/>
        <v/>
      </c>
      <c r="H33" s="136"/>
      <c r="I33" s="137"/>
      <c r="J33" s="73"/>
      <c r="K33" s="68"/>
      <c r="L33" s="69"/>
      <c r="M33" s="70"/>
      <c r="O33" s="121"/>
      <c r="P33" s="122"/>
      <c r="Q33" s="123"/>
    </row>
    <row r="34" spans="1:19" s="71" customFormat="1" ht="15">
      <c r="A34" s="141"/>
      <c r="B34" s="139"/>
      <c r="C34" s="152" t="s">
        <v>116</v>
      </c>
      <c r="D34" s="153"/>
      <c r="E34" s="154">
        <f>143.5*0.128</f>
        <v>18.368000000000002</v>
      </c>
      <c r="F34" s="143"/>
      <c r="G34" s="138" t="str">
        <f t="shared" si="6"/>
        <v/>
      </c>
      <c r="H34" s="136"/>
      <c r="I34" s="137"/>
      <c r="J34" s="73"/>
      <c r="K34" s="68"/>
      <c r="L34" s="69"/>
      <c r="M34" s="70"/>
      <c r="O34" s="121"/>
      <c r="P34" s="122"/>
      <c r="Q34" s="123"/>
    </row>
    <row r="35" spans="1:19" s="71" customFormat="1" ht="7.5" customHeight="1">
      <c r="A35" s="144"/>
      <c r="B35" s="144"/>
      <c r="C35" s="145"/>
      <c r="D35" s="144"/>
      <c r="E35" s="146"/>
      <c r="F35" s="143"/>
      <c r="G35" s="138"/>
      <c r="H35" s="136"/>
      <c r="I35" s="137"/>
      <c r="J35" s="73"/>
      <c r="K35" s="68"/>
      <c r="L35" s="69"/>
      <c r="M35" s="70"/>
      <c r="O35" s="121"/>
      <c r="P35" s="122"/>
      <c r="Q35" s="123"/>
    </row>
    <row r="36" spans="1:19" s="75" customFormat="1" ht="18" customHeight="1">
      <c r="A36" s="130"/>
      <c r="B36" s="130"/>
      <c r="C36" s="130"/>
      <c r="D36" s="130"/>
      <c r="E36" s="131"/>
      <c r="F36" s="130"/>
      <c r="G36" s="72">
        <f>SUBTOTAL(9,G16:G34)</f>
        <v>1672286.5485</v>
      </c>
      <c r="H36" s="132"/>
      <c r="I36" s="133"/>
      <c r="J36" s="73">
        <f>SUBTOTAL(9,J16:J34)</f>
        <v>-228913.30083999995</v>
      </c>
      <c r="K36" s="134"/>
      <c r="L36" s="135"/>
      <c r="M36" s="74">
        <f>SUBTOTAL(9,M16:M34)</f>
        <v>1443373.2476599999</v>
      </c>
      <c r="O36" s="124"/>
      <c r="P36" s="124"/>
      <c r="Q36" s="123"/>
    </row>
    <row r="37" spans="1:19" s="87" customFormat="1" ht="8.25" customHeight="1" thickBot="1">
      <c r="A37" s="76"/>
      <c r="B37" s="77"/>
      <c r="C37" s="78"/>
      <c r="D37" s="79"/>
      <c r="E37" s="80"/>
      <c r="F37" s="81"/>
      <c r="G37" s="82"/>
      <c r="H37" s="83"/>
      <c r="I37" s="84"/>
      <c r="J37" s="85"/>
      <c r="K37" s="147"/>
      <c r="L37" s="147"/>
      <c r="M37" s="86"/>
      <c r="O37" s="125"/>
      <c r="P37" s="125"/>
      <c r="Q37" s="126"/>
    </row>
    <row r="38" spans="1:19" s="87" customFormat="1" ht="24.95" customHeight="1" thickBot="1">
      <c r="A38" s="88"/>
      <c r="B38" s="89"/>
      <c r="C38" s="90" t="s">
        <v>20</v>
      </c>
      <c r="D38" s="91"/>
      <c r="E38" s="92"/>
      <c r="F38" s="93"/>
      <c r="G38" s="94">
        <f>SUBTOTAL(9,G16:G37)</f>
        <v>1672286.5485</v>
      </c>
      <c r="H38" s="95"/>
      <c r="I38" s="95"/>
      <c r="J38" s="96">
        <f>SUBTOTAL(9,J16:J37)</f>
        <v>-228913.30083999995</v>
      </c>
      <c r="K38" s="95"/>
      <c r="L38" s="95"/>
      <c r="M38" s="97">
        <f>SUBTOTAL(9,M16:M37)</f>
        <v>1443373.2476599999</v>
      </c>
      <c r="N38" s="98"/>
      <c r="O38" s="127"/>
      <c r="P38" s="127"/>
      <c r="Q38" s="128"/>
      <c r="R38" s="100"/>
      <c r="S38" s="100"/>
    </row>
    <row r="39" spans="1:19" s="87" customFormat="1" ht="11.25" customHeight="1">
      <c r="B39" s="101"/>
      <c r="C39" s="102"/>
      <c r="D39" s="103"/>
      <c r="E39" s="104"/>
      <c r="F39" s="81"/>
      <c r="G39" s="105"/>
      <c r="H39" s="106"/>
      <c r="I39" s="107"/>
      <c r="J39" s="98"/>
      <c r="K39" s="99"/>
      <c r="L39" s="99"/>
      <c r="M39" s="100"/>
      <c r="O39" s="125"/>
      <c r="P39" s="125"/>
      <c r="Q39" s="125"/>
    </row>
    <row r="40" spans="1:19" s="108" customFormat="1" ht="24.95" customHeight="1">
      <c r="B40" s="109" t="s">
        <v>21</v>
      </c>
      <c r="C40" s="110" t="s">
        <v>22</v>
      </c>
      <c r="E40" s="111"/>
      <c r="G40" s="110" t="s">
        <v>23</v>
      </c>
      <c r="H40" s="106"/>
      <c r="I40" s="112"/>
      <c r="J40" s="98"/>
      <c r="K40" s="113" t="s">
        <v>24</v>
      </c>
      <c r="L40" s="100"/>
      <c r="M40" s="100"/>
      <c r="O40" s="129"/>
      <c r="P40" s="129"/>
      <c r="Q40" s="129"/>
    </row>
    <row r="41" spans="1:19" s="108" customFormat="1" ht="18" customHeight="1">
      <c r="B41" s="109"/>
      <c r="C41" s="110"/>
      <c r="E41" s="111"/>
      <c r="G41" s="110"/>
      <c r="H41" s="106"/>
      <c r="I41" s="112"/>
      <c r="J41" s="98"/>
      <c r="K41" s="113"/>
      <c r="L41" s="100"/>
      <c r="M41" s="100"/>
      <c r="O41" s="129"/>
      <c r="P41" s="129"/>
      <c r="Q41" s="129"/>
    </row>
    <row r="42" spans="1:19" s="108" customFormat="1" ht="24.95" customHeight="1">
      <c r="B42" s="109" t="s">
        <v>25</v>
      </c>
      <c r="C42" s="109" t="s">
        <v>26</v>
      </c>
      <c r="E42" s="111"/>
      <c r="G42" s="109" t="s">
        <v>25</v>
      </c>
      <c r="H42" s="106"/>
      <c r="I42" s="112"/>
      <c r="J42" s="98"/>
      <c r="K42" s="109" t="s">
        <v>25</v>
      </c>
      <c r="L42" s="100"/>
      <c r="M42" s="100"/>
      <c r="O42" s="129"/>
      <c r="P42" s="129"/>
      <c r="Q42" s="129"/>
    </row>
    <row r="43" spans="1:19">
      <c r="B43" s="43"/>
      <c r="C43" s="43"/>
      <c r="D43" s="43"/>
      <c r="E43" s="44"/>
      <c r="G43" s="46"/>
      <c r="H43" s="47"/>
      <c r="I43" s="48"/>
    </row>
    <row r="44" spans="1:19">
      <c r="B44" s="43"/>
      <c r="C44" s="43"/>
      <c r="D44" s="43"/>
      <c r="E44" s="44"/>
      <c r="G44" s="46"/>
      <c r="H44" s="47"/>
      <c r="I44" s="48"/>
    </row>
    <row r="45" spans="1:19">
      <c r="B45" s="43"/>
      <c r="C45" s="43"/>
      <c r="D45" s="43"/>
      <c r="E45" s="44"/>
      <c r="G45" s="46"/>
      <c r="H45" s="47"/>
      <c r="I45" s="48"/>
    </row>
    <row r="46" spans="1:19">
      <c r="B46" s="43"/>
      <c r="C46" s="43"/>
      <c r="D46" s="43"/>
      <c r="E46" s="44"/>
      <c r="G46" s="46"/>
      <c r="H46" s="47"/>
      <c r="I46" s="48"/>
    </row>
    <row r="47" spans="1:19">
      <c r="B47" s="43"/>
      <c r="C47" s="43"/>
      <c r="D47" s="43"/>
      <c r="E47" s="44"/>
      <c r="G47" s="46"/>
      <c r="H47" s="47"/>
      <c r="I47" s="48"/>
    </row>
    <row r="48" spans="1:19">
      <c r="B48" s="43"/>
      <c r="C48" s="43"/>
      <c r="D48" s="43"/>
      <c r="E48" s="44"/>
      <c r="G48" s="46"/>
      <c r="H48" s="47"/>
      <c r="I48" s="48"/>
    </row>
    <row r="49" spans="2:9">
      <c r="B49" s="43"/>
      <c r="C49" s="43"/>
      <c r="D49" s="43"/>
      <c r="E49" s="44"/>
      <c r="G49" s="46"/>
      <c r="H49" s="47"/>
      <c r="I49" s="48"/>
    </row>
    <row r="50" spans="2:9">
      <c r="B50" s="43"/>
      <c r="C50" s="43"/>
      <c r="D50" s="43"/>
      <c r="E50" s="44"/>
      <c r="G50" s="46"/>
      <c r="H50" s="47"/>
      <c r="I50" s="48"/>
    </row>
    <row r="51" spans="2:9">
      <c r="B51" s="43"/>
      <c r="C51" s="43"/>
      <c r="D51" s="43"/>
      <c r="E51" s="44"/>
      <c r="G51" s="46"/>
      <c r="H51" s="47"/>
      <c r="I51" s="48"/>
    </row>
    <row r="52" spans="2:9">
      <c r="B52" s="43"/>
      <c r="C52" s="43"/>
      <c r="D52" s="43"/>
      <c r="E52" s="44"/>
      <c r="G52" s="46"/>
      <c r="H52" s="47"/>
      <c r="I52" s="48"/>
    </row>
    <row r="53" spans="2:9">
      <c r="B53" s="43"/>
      <c r="C53" s="43"/>
      <c r="D53" s="43"/>
      <c r="E53" s="44"/>
      <c r="G53" s="46"/>
      <c r="H53" s="47"/>
      <c r="I53" s="48"/>
    </row>
    <row r="54" spans="2:9">
      <c r="B54" s="43"/>
      <c r="C54" s="43"/>
      <c r="D54" s="43"/>
      <c r="E54" s="44"/>
      <c r="G54" s="46"/>
      <c r="H54" s="47"/>
      <c r="I54" s="48"/>
    </row>
    <row r="55" spans="2:9">
      <c r="B55" s="43"/>
      <c r="C55" s="43"/>
      <c r="D55" s="43"/>
      <c r="E55" s="44"/>
      <c r="G55" s="46"/>
      <c r="H55" s="47"/>
      <c r="I55" s="48"/>
    </row>
    <row r="56" spans="2:9">
      <c r="B56" s="43"/>
      <c r="C56" s="43"/>
      <c r="D56" s="43"/>
      <c r="E56" s="44"/>
      <c r="G56" s="46"/>
      <c r="H56" s="47"/>
      <c r="I56" s="48"/>
    </row>
    <row r="57" spans="2:9">
      <c r="B57" s="43"/>
      <c r="C57" s="43"/>
      <c r="D57" s="43"/>
      <c r="E57" s="44"/>
      <c r="G57" s="46"/>
      <c r="H57" s="47"/>
      <c r="I57" s="48"/>
    </row>
    <row r="58" spans="2:9">
      <c r="B58" s="43"/>
      <c r="C58" s="43"/>
      <c r="D58" s="43"/>
      <c r="E58" s="44"/>
      <c r="G58" s="46"/>
      <c r="H58" s="47"/>
      <c r="I58" s="48"/>
    </row>
    <row r="59" spans="2:9">
      <c r="B59" s="43"/>
      <c r="C59" s="43"/>
      <c r="D59" s="43"/>
      <c r="E59" s="44"/>
      <c r="G59" s="46"/>
      <c r="H59" s="47"/>
      <c r="I59" s="48"/>
    </row>
    <row r="60" spans="2:9">
      <c r="B60" s="43"/>
      <c r="C60" s="43"/>
      <c r="D60" s="43"/>
      <c r="E60" s="44"/>
      <c r="G60" s="46"/>
      <c r="H60" s="47"/>
      <c r="I60" s="48"/>
    </row>
    <row r="61" spans="2:9">
      <c r="B61" s="43"/>
      <c r="C61" s="43"/>
      <c r="D61" s="43"/>
      <c r="E61" s="44"/>
      <c r="G61" s="46"/>
      <c r="H61" s="47"/>
      <c r="I61" s="48"/>
    </row>
    <row r="62" spans="2:9">
      <c r="B62" s="43"/>
      <c r="C62" s="43"/>
      <c r="D62" s="43"/>
      <c r="E62" s="44"/>
      <c r="G62" s="46"/>
      <c r="H62" s="47"/>
      <c r="I62" s="48"/>
    </row>
    <row r="63" spans="2:9">
      <c r="B63" s="43"/>
      <c r="C63" s="43"/>
      <c r="D63" s="43"/>
      <c r="E63" s="44"/>
      <c r="G63" s="46"/>
      <c r="H63" s="47"/>
      <c r="I63" s="48"/>
    </row>
    <row r="64" spans="2:9">
      <c r="B64" s="43"/>
      <c r="C64" s="43"/>
      <c r="D64" s="43"/>
      <c r="E64" s="44"/>
      <c r="G64" s="46"/>
      <c r="H64" s="47"/>
      <c r="I64" s="48"/>
    </row>
    <row r="65" spans="2:9">
      <c r="B65" s="43"/>
      <c r="C65" s="43"/>
      <c r="D65" s="43"/>
      <c r="E65" s="44"/>
      <c r="G65" s="46"/>
      <c r="H65" s="47"/>
      <c r="I65" s="48"/>
    </row>
    <row r="66" spans="2:9">
      <c r="B66" s="43"/>
      <c r="C66" s="43"/>
      <c r="D66" s="43"/>
      <c r="E66" s="44"/>
      <c r="G66" s="46"/>
      <c r="H66" s="47"/>
      <c r="I66" s="48"/>
    </row>
    <row r="67" spans="2:9">
      <c r="B67" s="43"/>
      <c r="C67" s="43"/>
      <c r="D67" s="43"/>
      <c r="E67" s="44"/>
      <c r="G67" s="46"/>
      <c r="H67" s="47"/>
      <c r="I67" s="48"/>
    </row>
    <row r="68" spans="2:9">
      <c r="B68" s="43"/>
      <c r="C68" s="43"/>
      <c r="D68" s="43"/>
      <c r="E68" s="44"/>
      <c r="G68" s="46"/>
      <c r="H68" s="47"/>
      <c r="I68" s="48"/>
    </row>
    <row r="69" spans="2:9">
      <c r="B69" s="43"/>
      <c r="C69" s="43"/>
      <c r="D69" s="43"/>
      <c r="E69" s="44"/>
      <c r="G69" s="46"/>
      <c r="H69" s="47"/>
      <c r="I69" s="48"/>
    </row>
    <row r="70" spans="2:9">
      <c r="B70" s="43"/>
      <c r="C70" s="43"/>
      <c r="D70" s="43"/>
      <c r="E70" s="44"/>
      <c r="G70" s="46"/>
      <c r="H70" s="47"/>
      <c r="I70" s="48"/>
    </row>
    <row r="71" spans="2:9">
      <c r="B71" s="43"/>
      <c r="C71" s="43"/>
      <c r="D71" s="43"/>
      <c r="E71" s="44"/>
      <c r="G71" s="46"/>
      <c r="H71" s="47"/>
      <c r="I71" s="48"/>
    </row>
    <row r="72" spans="2:9">
      <c r="B72" s="43"/>
      <c r="C72" s="43"/>
      <c r="D72" s="43"/>
      <c r="E72" s="44"/>
      <c r="G72" s="46"/>
      <c r="H72" s="47"/>
      <c r="I72" s="48"/>
    </row>
    <row r="73" spans="2:9">
      <c r="B73" s="43"/>
      <c r="C73" s="43"/>
      <c r="D73" s="43"/>
      <c r="E73" s="44"/>
      <c r="G73" s="46"/>
      <c r="H73" s="47"/>
      <c r="I73" s="48"/>
    </row>
    <row r="74" spans="2:9">
      <c r="B74" s="43"/>
      <c r="C74" s="43"/>
      <c r="D74" s="43"/>
      <c r="E74" s="44"/>
      <c r="G74" s="46"/>
      <c r="H74" s="47"/>
      <c r="I74" s="48"/>
    </row>
    <row r="75" spans="2:9">
      <c r="B75" s="43"/>
      <c r="C75" s="43"/>
      <c r="D75" s="43"/>
      <c r="E75" s="44"/>
      <c r="G75" s="46"/>
      <c r="H75" s="47"/>
      <c r="I75" s="48"/>
    </row>
    <row r="76" spans="2:9">
      <c r="B76" s="43"/>
      <c r="C76" s="43"/>
      <c r="D76" s="43"/>
      <c r="E76" s="44"/>
      <c r="G76" s="46"/>
      <c r="H76" s="47"/>
      <c r="I76" s="48"/>
    </row>
    <row r="77" spans="2:9">
      <c r="B77" s="43"/>
      <c r="C77" s="43"/>
      <c r="D77" s="43"/>
      <c r="E77" s="44"/>
      <c r="G77" s="46"/>
      <c r="H77" s="47"/>
      <c r="I77" s="48"/>
    </row>
    <row r="78" spans="2:9">
      <c r="B78" s="43"/>
      <c r="C78" s="43"/>
      <c r="D78" s="43"/>
      <c r="E78" s="44"/>
      <c r="G78" s="46"/>
      <c r="H78" s="47"/>
      <c r="I78" s="48"/>
    </row>
    <row r="79" spans="2:9">
      <c r="B79" s="43"/>
      <c r="C79" s="43"/>
      <c r="D79" s="43"/>
      <c r="E79" s="44"/>
      <c r="G79" s="46"/>
      <c r="H79" s="47"/>
      <c r="I79" s="48"/>
    </row>
    <row r="80" spans="2:9">
      <c r="B80" s="43"/>
      <c r="C80" s="43"/>
      <c r="D80" s="43"/>
      <c r="E80" s="44"/>
      <c r="G80" s="46"/>
      <c r="H80" s="47"/>
      <c r="I80" s="48"/>
    </row>
    <row r="81" spans="2:9">
      <c r="B81" s="43"/>
      <c r="C81" s="43"/>
      <c r="D81" s="43"/>
      <c r="E81" s="44"/>
      <c r="G81" s="46"/>
      <c r="H81" s="47"/>
      <c r="I81" s="48"/>
    </row>
    <row r="82" spans="2:9">
      <c r="B82" s="43"/>
      <c r="C82" s="43"/>
      <c r="D82" s="43"/>
      <c r="E82" s="44"/>
      <c r="G82" s="46"/>
      <c r="H82" s="47"/>
      <c r="I82" s="48"/>
    </row>
    <row r="83" spans="2:9">
      <c r="B83" s="43"/>
      <c r="C83" s="43"/>
      <c r="D83" s="43"/>
      <c r="E83" s="44"/>
      <c r="G83" s="46"/>
      <c r="H83" s="47"/>
      <c r="I83" s="48"/>
    </row>
    <row r="84" spans="2:9">
      <c r="B84" s="43"/>
      <c r="C84" s="43"/>
      <c r="D84" s="43"/>
      <c r="E84" s="44"/>
      <c r="G84" s="46"/>
      <c r="H84" s="47"/>
      <c r="I84" s="48"/>
    </row>
    <row r="85" spans="2:9">
      <c r="B85" s="43"/>
      <c r="C85" s="43"/>
      <c r="D85" s="43"/>
      <c r="E85" s="44"/>
      <c r="G85" s="46"/>
      <c r="H85" s="47"/>
      <c r="I85" s="48"/>
    </row>
    <row r="86" spans="2:9">
      <c r="B86" s="43"/>
      <c r="C86" s="43"/>
      <c r="D86" s="43"/>
      <c r="E86" s="44"/>
      <c r="G86" s="46"/>
      <c r="H86" s="47"/>
      <c r="I86" s="48"/>
    </row>
  </sheetData>
  <mergeCells count="5">
    <mergeCell ref="A12:D12"/>
    <mergeCell ref="E14:G14"/>
    <mergeCell ref="H14:J14"/>
    <mergeCell ref="K14:M14"/>
    <mergeCell ref="O14:Q14"/>
  </mergeCells>
  <conditionalFormatting sqref="AB1:AH1 A1:Z1 D3">
    <cfRule type="cellIs" dxfId="7" priority="1" stopIfTrue="1" operator="lessThan">
      <formula>0</formula>
    </cfRule>
  </conditionalFormatting>
  <pageMargins left="0.19685039370078741" right="0.19685039370078741" top="0.59055118110236227" bottom="0.59055118110236227" header="0.31496062992125984" footer="0.31496062992125984"/>
  <pageSetup paperSize="9" scale="68" fitToHeight="0" orientation="landscape" r:id="rId1"/>
  <headerFooter alignWithMargins="0">
    <oddFooter>&amp;R&amp;8stránka&amp;P /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6E4B0-2850-4899-BA8B-4ED85D1656EA}">
  <sheetPr>
    <tabColor rgb="FFFFC000"/>
    <pageSetUpPr fitToPage="1"/>
  </sheetPr>
  <dimension ref="A1:AH81"/>
  <sheetViews>
    <sheetView view="pageBreakPreview" topLeftCell="A16" zoomScaleNormal="85" zoomScaleSheetLayoutView="100" workbookViewId="0">
      <selection activeCell="B10" sqref="B10"/>
    </sheetView>
  </sheetViews>
  <sheetFormatPr defaultColWidth="9.140625" defaultRowHeight="12"/>
  <cols>
    <col min="1" max="1" width="7.28515625" style="6" customWidth="1"/>
    <col min="2" max="2" width="12" style="6" customWidth="1"/>
    <col min="3" max="3" width="58.140625" style="6" customWidth="1"/>
    <col min="4" max="4" width="6.140625" style="6" customWidth="1"/>
    <col min="5" max="5" width="9.7109375" style="38" customWidth="1"/>
    <col min="6" max="6" width="15.7109375" style="114" customWidth="1"/>
    <col min="7" max="7" width="18.7109375" style="40" customWidth="1"/>
    <col min="8" max="8" width="9.7109375" style="41" customWidth="1"/>
    <col min="9" max="9" width="15.7109375" style="42" customWidth="1"/>
    <col min="10" max="10" width="18.7109375" style="34" customWidth="1"/>
    <col min="11" max="11" width="9.7109375" style="35" customWidth="1"/>
    <col min="12" max="12" width="15.7109375" style="35" customWidth="1"/>
    <col min="13" max="13" width="18.7109375" style="36" customWidth="1"/>
    <col min="14" max="14" width="9.140625" style="6"/>
    <col min="15" max="15" width="9.140625" style="120"/>
    <col min="16" max="16" width="12.42578125" style="120" bestFit="1" customWidth="1"/>
    <col min="17" max="17" width="17.140625" style="120" bestFit="1" customWidth="1"/>
    <col min="18" max="16384" width="9.140625" style="6"/>
  </cols>
  <sheetData>
    <row r="1" spans="1:34" ht="39" customHeight="1">
      <c r="A1" s="3"/>
      <c r="B1" s="3"/>
      <c r="C1" s="3"/>
      <c r="D1" s="3"/>
      <c r="E1" s="4"/>
      <c r="F1" s="3"/>
      <c r="G1" s="5"/>
      <c r="H1" s="3"/>
      <c r="I1" s="3"/>
      <c r="J1" s="3"/>
      <c r="K1" s="3"/>
      <c r="L1" s="3"/>
      <c r="M1" s="3"/>
      <c r="N1" s="3"/>
      <c r="O1" s="115"/>
      <c r="P1" s="115"/>
      <c r="Q1" s="115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</row>
    <row r="2" spans="1:34" ht="18" customHeight="1">
      <c r="A2" s="7"/>
      <c r="B2" s="1"/>
      <c r="C2" s="2" t="s">
        <v>1</v>
      </c>
      <c r="D2" s="159" t="s">
        <v>27</v>
      </c>
      <c r="E2" s="7"/>
      <c r="F2" s="8"/>
      <c r="G2" s="9"/>
      <c r="H2" s="10"/>
      <c r="I2" s="10"/>
      <c r="J2" s="10"/>
      <c r="K2" s="11"/>
      <c r="L2" s="11"/>
      <c r="M2" s="11"/>
      <c r="N2" s="10"/>
      <c r="O2" s="116"/>
      <c r="P2" s="117"/>
      <c r="Q2" s="116"/>
      <c r="R2" s="10"/>
      <c r="S2" s="11"/>
      <c r="T2" s="10"/>
      <c r="U2" s="11"/>
      <c r="V2" s="10"/>
      <c r="W2" s="11"/>
      <c r="X2" s="10"/>
      <c r="Y2" s="11"/>
      <c r="Z2" s="10"/>
      <c r="AA2" s="11"/>
      <c r="AB2" s="10"/>
      <c r="AC2" s="11"/>
      <c r="AD2" s="10"/>
      <c r="AE2" s="12"/>
      <c r="AF2" s="13"/>
      <c r="AG2" s="14"/>
      <c r="AH2" s="15"/>
    </row>
    <row r="3" spans="1:34" ht="18" customHeight="1">
      <c r="A3" s="7"/>
      <c r="B3" s="1"/>
      <c r="C3" s="2" t="s">
        <v>2</v>
      </c>
      <c r="D3" s="159" t="s">
        <v>68</v>
      </c>
      <c r="E3" s="7"/>
      <c r="F3" s="8"/>
      <c r="G3" s="9"/>
      <c r="H3" s="10"/>
      <c r="I3" s="10"/>
      <c r="J3" s="10"/>
      <c r="K3" s="11"/>
      <c r="L3" s="11"/>
      <c r="M3" s="11"/>
      <c r="N3" s="10"/>
      <c r="O3" s="116"/>
      <c r="P3" s="117"/>
      <c r="Q3" s="116"/>
      <c r="R3" s="10"/>
      <c r="S3" s="11"/>
      <c r="T3" s="10"/>
      <c r="U3" s="11"/>
      <c r="V3" s="10"/>
      <c r="W3" s="11"/>
      <c r="X3" s="10"/>
      <c r="Y3" s="11"/>
      <c r="Z3" s="10"/>
      <c r="AA3" s="11"/>
      <c r="AB3" s="10"/>
      <c r="AC3" s="11"/>
      <c r="AD3" s="10"/>
      <c r="AE3" s="12"/>
      <c r="AF3" s="13"/>
      <c r="AG3" s="14"/>
      <c r="AH3" s="15"/>
    </row>
    <row r="4" spans="1:34" ht="18" customHeight="1">
      <c r="A4" s="7"/>
      <c r="B4" s="1"/>
      <c r="C4" s="16" t="s">
        <v>3</v>
      </c>
      <c r="D4" s="17" t="s">
        <v>29</v>
      </c>
      <c r="E4" s="7"/>
      <c r="F4" s="8"/>
      <c r="G4" s="9"/>
      <c r="H4" s="10"/>
      <c r="I4" s="10"/>
      <c r="J4" s="10"/>
      <c r="K4" s="11"/>
      <c r="L4" s="11"/>
      <c r="M4" s="11"/>
      <c r="N4" s="10"/>
      <c r="O4" s="116"/>
      <c r="P4" s="117"/>
      <c r="Q4" s="116"/>
      <c r="R4" s="10"/>
      <c r="S4" s="11"/>
      <c r="T4" s="10"/>
      <c r="U4" s="11"/>
      <c r="V4" s="10"/>
      <c r="W4" s="11"/>
      <c r="X4" s="10"/>
      <c r="Y4" s="11"/>
      <c r="Z4" s="10"/>
      <c r="AA4" s="11"/>
      <c r="AB4" s="10"/>
      <c r="AC4" s="11"/>
      <c r="AD4" s="10"/>
      <c r="AE4" s="12"/>
      <c r="AF4" s="13"/>
      <c r="AG4" s="14"/>
      <c r="AH4" s="15"/>
    </row>
    <row r="5" spans="1:34" ht="18" customHeight="1">
      <c r="A5" s="1"/>
      <c r="B5" s="1"/>
      <c r="C5" s="16" t="s">
        <v>4</v>
      </c>
      <c r="D5" s="17"/>
      <c r="E5" s="1"/>
      <c r="F5" s="18"/>
      <c r="G5" s="9"/>
      <c r="H5" s="19"/>
      <c r="I5" s="19"/>
      <c r="J5" s="19"/>
      <c r="K5" s="20"/>
      <c r="L5" s="20"/>
      <c r="M5" s="20"/>
      <c r="N5" s="19"/>
      <c r="O5" s="118"/>
      <c r="P5" s="119"/>
      <c r="Q5" s="118"/>
      <c r="R5" s="19"/>
      <c r="S5" s="20"/>
      <c r="T5" s="19"/>
      <c r="U5" s="20"/>
      <c r="V5" s="19"/>
      <c r="W5" s="20"/>
      <c r="X5" s="19"/>
      <c r="Y5" s="20"/>
      <c r="Z5" s="19"/>
      <c r="AA5" s="20"/>
      <c r="AB5" s="19"/>
      <c r="AC5" s="20"/>
      <c r="AD5" s="19"/>
      <c r="AE5" s="21"/>
      <c r="AF5" s="22"/>
      <c r="AG5" s="23"/>
      <c r="AH5" s="24"/>
    </row>
    <row r="6" spans="1:34" ht="18" customHeight="1">
      <c r="A6" s="1"/>
      <c r="B6" s="1"/>
      <c r="C6" s="2" t="s">
        <v>5</v>
      </c>
      <c r="D6" s="17" t="s">
        <v>6</v>
      </c>
      <c r="E6" s="1"/>
      <c r="F6" s="18"/>
      <c r="G6" s="9"/>
      <c r="H6" s="19"/>
      <c r="I6" s="19"/>
      <c r="J6" s="19"/>
      <c r="K6" s="20"/>
      <c r="L6" s="20"/>
      <c r="M6" s="20"/>
      <c r="N6" s="19"/>
      <c r="O6" s="118"/>
      <c r="P6" s="119"/>
      <c r="Q6" s="118"/>
      <c r="R6" s="19"/>
      <c r="S6" s="20"/>
      <c r="T6" s="19"/>
      <c r="U6" s="20"/>
      <c r="V6" s="19"/>
      <c r="W6" s="20"/>
      <c r="X6" s="19"/>
      <c r="Y6" s="20"/>
      <c r="Z6" s="19"/>
      <c r="AA6" s="20"/>
      <c r="AB6" s="19"/>
      <c r="AC6" s="20"/>
      <c r="AD6" s="19"/>
      <c r="AE6" s="21"/>
      <c r="AF6" s="22"/>
      <c r="AG6" s="23"/>
      <c r="AH6" s="24"/>
    </row>
    <row r="7" spans="1:34" ht="18" customHeight="1">
      <c r="A7" s="1"/>
      <c r="B7" s="1"/>
      <c r="C7" s="2" t="s">
        <v>7</v>
      </c>
      <c r="D7" s="25" t="s">
        <v>28</v>
      </c>
      <c r="E7" s="1"/>
      <c r="F7" s="18"/>
      <c r="G7" s="9"/>
      <c r="H7" s="19"/>
      <c r="I7" s="19"/>
      <c r="J7" s="19"/>
      <c r="K7" s="20"/>
      <c r="L7" s="20"/>
      <c r="M7" s="20"/>
      <c r="N7" s="19"/>
      <c r="O7" s="118"/>
      <c r="P7" s="119"/>
      <c r="Q7" s="118"/>
      <c r="R7" s="19"/>
      <c r="S7" s="20"/>
      <c r="T7" s="19"/>
      <c r="U7" s="20"/>
      <c r="V7" s="19"/>
      <c r="W7" s="20"/>
      <c r="X7" s="19"/>
      <c r="Y7" s="20"/>
      <c r="Z7" s="19"/>
      <c r="AA7" s="20"/>
      <c r="AB7" s="19"/>
      <c r="AC7" s="20"/>
      <c r="AD7" s="19"/>
      <c r="AE7" s="21"/>
      <c r="AF7" s="22"/>
      <c r="AG7" s="23"/>
      <c r="AH7" s="24"/>
    </row>
    <row r="8" spans="1:34" ht="18" customHeight="1">
      <c r="A8" s="1"/>
      <c r="B8" s="1"/>
      <c r="C8" s="2" t="s">
        <v>8</v>
      </c>
      <c r="D8" s="26"/>
      <c r="E8" s="1"/>
      <c r="F8" s="18"/>
      <c r="G8" s="9"/>
      <c r="H8" s="19"/>
      <c r="I8" s="19"/>
      <c r="J8" s="19"/>
      <c r="K8" s="20"/>
      <c r="L8" s="20"/>
      <c r="M8" s="20"/>
      <c r="N8" s="19"/>
      <c r="O8" s="118"/>
      <c r="P8" s="119"/>
      <c r="Q8" s="118"/>
      <c r="R8" s="19"/>
      <c r="S8" s="20"/>
      <c r="T8" s="19"/>
      <c r="U8" s="20"/>
      <c r="V8" s="19"/>
      <c r="W8" s="20"/>
      <c r="X8" s="19"/>
      <c r="Y8" s="20"/>
      <c r="Z8" s="19"/>
      <c r="AA8" s="20"/>
      <c r="AB8" s="19"/>
      <c r="AC8" s="20"/>
      <c r="AD8" s="19"/>
      <c r="AE8" s="21"/>
      <c r="AF8" s="22"/>
      <c r="AG8" s="23"/>
      <c r="AH8" s="24"/>
    </row>
    <row r="9" spans="1:34" ht="18" customHeight="1">
      <c r="B9" s="27"/>
      <c r="C9" s="28"/>
      <c r="D9" s="29"/>
      <c r="E9" s="30"/>
      <c r="F9" s="30"/>
      <c r="G9" s="31"/>
      <c r="H9" s="32"/>
      <c r="I9" s="33"/>
    </row>
    <row r="10" spans="1:34" ht="18" customHeight="1">
      <c r="B10" s="37" t="s">
        <v>149</v>
      </c>
      <c r="C10" s="199"/>
      <c r="F10" s="39"/>
    </row>
    <row r="11" spans="1:34" ht="18" customHeight="1">
      <c r="B11" s="43"/>
      <c r="C11" s="43"/>
      <c r="D11" s="43"/>
      <c r="E11" s="44"/>
      <c r="F11" s="45"/>
      <c r="G11" s="46"/>
      <c r="H11" s="47"/>
      <c r="I11" s="48"/>
    </row>
    <row r="12" spans="1:34" ht="18" customHeight="1">
      <c r="A12" s="205" t="s">
        <v>70</v>
      </c>
      <c r="B12" s="206"/>
      <c r="C12" s="206"/>
      <c r="D12" s="206"/>
      <c r="E12" s="44"/>
      <c r="F12" s="45"/>
      <c r="G12" s="46"/>
      <c r="H12" s="47"/>
      <c r="I12" s="48"/>
    </row>
    <row r="13" spans="1:34" ht="18" customHeight="1">
      <c r="B13" s="43"/>
      <c r="C13" s="43"/>
      <c r="D13" s="43"/>
      <c r="E13" s="44"/>
      <c r="F13" s="45"/>
      <c r="G13" s="46"/>
      <c r="H13" s="47"/>
      <c r="I13" s="48"/>
    </row>
    <row r="14" spans="1:34" ht="24.95" customHeight="1">
      <c r="A14" s="49" t="s">
        <v>9</v>
      </c>
      <c r="B14" s="158" t="s">
        <v>57</v>
      </c>
      <c r="C14" s="43"/>
      <c r="D14" s="43"/>
      <c r="E14" s="207" t="s">
        <v>0</v>
      </c>
      <c r="F14" s="207"/>
      <c r="G14" s="207"/>
      <c r="H14" s="208" t="s">
        <v>10</v>
      </c>
      <c r="I14" s="208"/>
      <c r="J14" s="208"/>
      <c r="K14" s="209" t="s">
        <v>11</v>
      </c>
      <c r="L14" s="209"/>
      <c r="M14" s="209"/>
      <c r="O14" s="210"/>
      <c r="P14" s="210"/>
      <c r="Q14" s="210"/>
    </row>
    <row r="15" spans="1:34" s="61" customFormat="1" ht="24" customHeight="1">
      <c r="A15" s="50" t="s">
        <v>12</v>
      </c>
      <c r="B15" s="51" t="s">
        <v>13</v>
      </c>
      <c r="C15" s="50" t="s">
        <v>13</v>
      </c>
      <c r="D15" s="51" t="s">
        <v>14</v>
      </c>
      <c r="E15" s="52" t="s">
        <v>15</v>
      </c>
      <c r="F15" s="53" t="s">
        <v>16</v>
      </c>
      <c r="G15" s="54" t="s">
        <v>17</v>
      </c>
      <c r="H15" s="55" t="s">
        <v>15</v>
      </c>
      <c r="I15" s="56" t="s">
        <v>18</v>
      </c>
      <c r="J15" s="57" t="s">
        <v>17</v>
      </c>
      <c r="K15" s="58" t="s">
        <v>15</v>
      </c>
      <c r="L15" s="59" t="s">
        <v>18</v>
      </c>
      <c r="M15" s="60" t="s">
        <v>19</v>
      </c>
      <c r="O15" s="148"/>
      <c r="P15" s="149"/>
      <c r="Q15" s="150"/>
    </row>
    <row r="16" spans="1:34" s="61" customFormat="1" ht="24" customHeight="1">
      <c r="A16" s="62" t="s">
        <v>30</v>
      </c>
      <c r="B16" s="63" t="s">
        <v>31</v>
      </c>
      <c r="C16" s="64"/>
      <c r="D16" s="64"/>
      <c r="E16" s="64"/>
      <c r="F16" s="65"/>
      <c r="G16" s="66"/>
      <c r="H16" s="66"/>
      <c r="I16" s="66"/>
      <c r="J16" s="66"/>
      <c r="K16" s="66"/>
      <c r="L16" s="66"/>
      <c r="M16" s="66"/>
      <c r="O16" s="66"/>
      <c r="P16" s="66"/>
      <c r="Q16" s="66"/>
    </row>
    <row r="17" spans="1:17" s="71" customFormat="1" ht="38.25">
      <c r="A17" s="141" t="s">
        <v>71</v>
      </c>
      <c r="B17" s="139" t="s">
        <v>41</v>
      </c>
      <c r="C17" s="140" t="s">
        <v>42</v>
      </c>
      <c r="D17" s="142" t="s">
        <v>35</v>
      </c>
      <c r="E17" s="167">
        <v>418</v>
      </c>
      <c r="F17" s="168">
        <v>55.24</v>
      </c>
      <c r="G17" s="138">
        <f t="shared" ref="G17" si="0">IF(ISBLANK(F17),"",(E17*F17))</f>
        <v>23090.32</v>
      </c>
      <c r="H17" s="136">
        <f>-E19</f>
        <v>-250.7</v>
      </c>
      <c r="I17" s="137">
        <f>F17</f>
        <v>55.24</v>
      </c>
      <c r="J17" s="73">
        <f t="shared" ref="J17" si="1">IF(ISBLANK(I17),"",(H17*I17))</f>
        <v>-13848.668</v>
      </c>
      <c r="K17" s="68">
        <f>E17+H17</f>
        <v>167.3</v>
      </c>
      <c r="L17" s="69">
        <f>F17</f>
        <v>55.24</v>
      </c>
      <c r="M17" s="70">
        <f t="shared" ref="M17" si="2">IF(ISBLANK(L17),"",(K17*L17))</f>
        <v>9241.6520000000019</v>
      </c>
      <c r="O17" s="121"/>
      <c r="P17" s="122"/>
      <c r="Q17" s="194"/>
    </row>
    <row r="18" spans="1:17" s="61" customFormat="1">
      <c r="A18" s="50"/>
      <c r="B18" s="51"/>
      <c r="C18" s="160" t="s">
        <v>115</v>
      </c>
      <c r="D18" s="51"/>
      <c r="E18" s="52"/>
      <c r="F18" s="53"/>
      <c r="G18" s="54"/>
      <c r="H18" s="55"/>
      <c r="I18" s="56"/>
      <c r="J18" s="57"/>
      <c r="K18" s="58"/>
      <c r="L18" s="59"/>
      <c r="M18" s="60"/>
      <c r="O18" s="121"/>
      <c r="P18" s="149"/>
      <c r="Q18" s="194"/>
    </row>
    <row r="19" spans="1:17" s="61" customFormat="1">
      <c r="A19" s="50"/>
      <c r="B19" s="51"/>
      <c r="C19" s="152" t="s">
        <v>73</v>
      </c>
      <c r="D19" s="153"/>
      <c r="E19" s="154">
        <v>250.7</v>
      </c>
      <c r="F19" s="53"/>
      <c r="G19" s="54"/>
      <c r="H19" s="55"/>
      <c r="I19" s="56"/>
      <c r="J19" s="57"/>
      <c r="K19" s="58"/>
      <c r="L19" s="59"/>
      <c r="M19" s="60"/>
      <c r="O19" s="121"/>
      <c r="P19" s="149"/>
      <c r="Q19" s="194"/>
    </row>
    <row r="20" spans="1:17" s="61" customFormat="1" ht="24" customHeight="1">
      <c r="A20" s="62" t="s">
        <v>36</v>
      </c>
      <c r="B20" s="63" t="s">
        <v>37</v>
      </c>
      <c r="C20" s="64"/>
      <c r="D20" s="64"/>
      <c r="E20" s="64"/>
      <c r="F20" s="65"/>
      <c r="G20" s="66"/>
      <c r="H20" s="66"/>
      <c r="I20" s="66"/>
      <c r="J20" s="66"/>
      <c r="K20" s="66"/>
      <c r="L20" s="66"/>
      <c r="M20" s="66"/>
      <c r="O20" s="121"/>
      <c r="P20" s="66"/>
      <c r="Q20" s="194"/>
    </row>
    <row r="21" spans="1:17" s="71" customFormat="1" ht="25.5">
      <c r="A21" s="141" t="s">
        <v>74</v>
      </c>
      <c r="B21" s="139" t="s">
        <v>46</v>
      </c>
      <c r="C21" s="140" t="s">
        <v>47</v>
      </c>
      <c r="D21" s="142" t="s">
        <v>35</v>
      </c>
      <c r="E21" s="167">
        <v>459.8</v>
      </c>
      <c r="F21" s="168">
        <v>25.78</v>
      </c>
      <c r="G21" s="138">
        <f t="shared" ref="G21:G24" si="3">IF(ISBLANK(F21),"",(E21*F21))</f>
        <v>11853.644</v>
      </c>
      <c r="H21" s="136">
        <v>-275.77</v>
      </c>
      <c r="I21" s="137">
        <f t="shared" ref="I21:I26" si="4">F21</f>
        <v>25.78</v>
      </c>
      <c r="J21" s="73">
        <f t="shared" ref="J21:J27" si="5">IF(ISBLANK(I21),"",(H21*I21))</f>
        <v>-7109.3505999999998</v>
      </c>
      <c r="K21" s="68">
        <f>E21+H21</f>
        <v>184.03000000000003</v>
      </c>
      <c r="L21" s="69">
        <f t="shared" ref="L21:L26" si="6">F21</f>
        <v>25.78</v>
      </c>
      <c r="M21" s="70">
        <f t="shared" ref="M21:M26" si="7">IF(ISBLANK(L21),"",(K21*L21))</f>
        <v>4744.2934000000014</v>
      </c>
      <c r="O21" s="121"/>
      <c r="P21" s="122"/>
      <c r="Q21" s="194"/>
    </row>
    <row r="22" spans="1:17" s="71" customFormat="1" ht="15">
      <c r="A22" s="141"/>
      <c r="B22" s="139"/>
      <c r="C22" s="152" t="s">
        <v>75</v>
      </c>
      <c r="D22" s="153"/>
      <c r="E22" s="154">
        <v>275.77</v>
      </c>
      <c r="F22" s="143"/>
      <c r="G22" s="138" t="str">
        <f t="shared" si="3"/>
        <v/>
      </c>
      <c r="H22" s="136"/>
      <c r="I22" s="137"/>
      <c r="J22" s="73"/>
      <c r="K22" s="68"/>
      <c r="L22" s="69"/>
      <c r="M22" s="70"/>
      <c r="O22" s="121"/>
      <c r="P22" s="122"/>
      <c r="Q22" s="194"/>
    </row>
    <row r="23" spans="1:17" s="71" customFormat="1" ht="38.25">
      <c r="A23" s="141" t="s">
        <v>76</v>
      </c>
      <c r="B23" s="139" t="s">
        <v>50</v>
      </c>
      <c r="C23" s="140" t="s">
        <v>51</v>
      </c>
      <c r="D23" s="142" t="s">
        <v>35</v>
      </c>
      <c r="E23" s="167">
        <v>877.8</v>
      </c>
      <c r="F23" s="168">
        <v>396.71</v>
      </c>
      <c r="G23" s="138">
        <f t="shared" si="3"/>
        <v>348232.03799999994</v>
      </c>
      <c r="H23" s="136">
        <f>-E24</f>
        <v>-526.47</v>
      </c>
      <c r="I23" s="137">
        <f t="shared" si="4"/>
        <v>396.71</v>
      </c>
      <c r="J23" s="73">
        <f t="shared" si="5"/>
        <v>-208855.9137</v>
      </c>
      <c r="K23" s="68">
        <f>E23+H23</f>
        <v>351.32999999999993</v>
      </c>
      <c r="L23" s="69">
        <f t="shared" si="6"/>
        <v>396.71</v>
      </c>
      <c r="M23" s="70">
        <f t="shared" si="7"/>
        <v>139376.12429999997</v>
      </c>
      <c r="O23" s="121"/>
      <c r="P23" s="122"/>
      <c r="Q23" s="194"/>
    </row>
    <row r="24" spans="1:17" s="71" customFormat="1" ht="13.9" customHeight="1">
      <c r="A24" s="141"/>
      <c r="B24" s="139"/>
      <c r="C24" s="152" t="s">
        <v>77</v>
      </c>
      <c r="D24" s="153"/>
      <c r="E24" s="154">
        <v>526.47</v>
      </c>
      <c r="F24" s="143"/>
      <c r="G24" s="138" t="str">
        <f t="shared" si="3"/>
        <v/>
      </c>
      <c r="H24" s="136"/>
      <c r="I24" s="137"/>
      <c r="J24" s="73"/>
      <c r="K24" s="68"/>
      <c r="L24" s="69"/>
      <c r="M24" s="70"/>
      <c r="O24" s="121"/>
      <c r="P24" s="122"/>
      <c r="Q24" s="194"/>
    </row>
    <row r="25" spans="1:17" s="61" customFormat="1" ht="24" customHeight="1">
      <c r="A25" s="62" t="s">
        <v>38</v>
      </c>
      <c r="B25" s="63" t="s">
        <v>39</v>
      </c>
      <c r="C25" s="64"/>
      <c r="D25" s="64"/>
      <c r="E25" s="64"/>
      <c r="F25" s="65"/>
      <c r="G25" s="66"/>
      <c r="H25" s="66"/>
      <c r="I25" s="66"/>
      <c r="J25" s="66"/>
      <c r="K25" s="66"/>
      <c r="L25" s="66"/>
      <c r="M25" s="66"/>
      <c r="O25" s="121"/>
      <c r="P25" s="66"/>
      <c r="Q25" s="194"/>
    </row>
    <row r="26" spans="1:17" s="71" customFormat="1" ht="12.75">
      <c r="A26" s="169" t="s">
        <v>78</v>
      </c>
      <c r="B26" s="139" t="s">
        <v>53</v>
      </c>
      <c r="C26" s="140" t="s">
        <v>54</v>
      </c>
      <c r="D26" s="142" t="s">
        <v>33</v>
      </c>
      <c r="E26" s="167">
        <v>630.08000000000004</v>
      </c>
      <c r="F26" s="168">
        <v>363.5</v>
      </c>
      <c r="G26" s="138">
        <f t="shared" ref="G26:G29" si="8">IF(ISBLANK(F26),"",(E26*F26))</f>
        <v>229034.08000000002</v>
      </c>
      <c r="H26" s="136">
        <v>-32.090000000000003</v>
      </c>
      <c r="I26" s="137">
        <f t="shared" si="4"/>
        <v>363.5</v>
      </c>
      <c r="J26" s="73">
        <f t="shared" si="5"/>
        <v>-11664.715000000002</v>
      </c>
      <c r="K26" s="68">
        <f>E26+H26</f>
        <v>597.99</v>
      </c>
      <c r="L26" s="69">
        <f t="shared" si="6"/>
        <v>363.5</v>
      </c>
      <c r="M26" s="70">
        <f t="shared" si="7"/>
        <v>217369.36499999999</v>
      </c>
      <c r="O26" s="121"/>
      <c r="P26" s="122"/>
      <c r="Q26" s="194"/>
    </row>
    <row r="27" spans="1:17" s="71" customFormat="1" ht="15">
      <c r="A27" s="141"/>
      <c r="B27" s="139"/>
      <c r="C27" s="155" t="s">
        <v>55</v>
      </c>
      <c r="D27" s="156"/>
      <c r="E27" s="157" t="s">
        <v>34</v>
      </c>
      <c r="F27" s="143"/>
      <c r="G27" s="138" t="str">
        <f t="shared" si="8"/>
        <v/>
      </c>
      <c r="H27" s="136"/>
      <c r="I27" s="137"/>
      <c r="J27" s="73" t="str">
        <f t="shared" si="5"/>
        <v/>
      </c>
      <c r="K27" s="68"/>
      <c r="L27" s="69"/>
      <c r="M27" s="70"/>
      <c r="O27" s="121"/>
      <c r="P27" s="122"/>
      <c r="Q27" s="123"/>
    </row>
    <row r="28" spans="1:17" s="71" customFormat="1" ht="15">
      <c r="A28" s="141"/>
      <c r="B28" s="139"/>
      <c r="C28" s="155" t="s">
        <v>56</v>
      </c>
      <c r="D28" s="156"/>
      <c r="E28" s="157" t="s">
        <v>34</v>
      </c>
      <c r="F28" s="143"/>
      <c r="G28" s="138" t="str">
        <f t="shared" si="8"/>
        <v/>
      </c>
      <c r="H28" s="136"/>
      <c r="I28" s="137"/>
      <c r="J28" s="73"/>
      <c r="K28" s="68"/>
      <c r="L28" s="69"/>
      <c r="M28" s="70"/>
      <c r="O28" s="121"/>
      <c r="P28" s="122"/>
      <c r="Q28" s="123"/>
    </row>
    <row r="29" spans="1:17" s="71" customFormat="1" ht="15">
      <c r="A29" s="141"/>
      <c r="B29" s="139"/>
      <c r="C29" s="152" t="s">
        <v>117</v>
      </c>
      <c r="D29" s="153"/>
      <c r="E29" s="154">
        <f>250.7*0.128</f>
        <v>32.089599999999997</v>
      </c>
      <c r="F29" s="143"/>
      <c r="G29" s="138" t="str">
        <f t="shared" si="8"/>
        <v/>
      </c>
      <c r="H29" s="136"/>
      <c r="I29" s="137"/>
      <c r="J29" s="73"/>
      <c r="K29" s="68"/>
      <c r="L29" s="69"/>
      <c r="M29" s="70"/>
      <c r="O29" s="121"/>
      <c r="P29" s="122"/>
      <c r="Q29" s="123"/>
    </row>
    <row r="30" spans="1:17" s="71" customFormat="1" ht="15">
      <c r="A30" s="144"/>
      <c r="B30" s="144"/>
      <c r="C30" s="145"/>
      <c r="D30" s="144"/>
      <c r="E30" s="146"/>
      <c r="F30" s="143"/>
      <c r="G30" s="138"/>
      <c r="H30" s="136"/>
      <c r="I30" s="137"/>
      <c r="J30" s="73"/>
      <c r="K30" s="68"/>
      <c r="L30" s="69"/>
      <c r="M30" s="70"/>
      <c r="O30" s="121"/>
      <c r="P30" s="122"/>
      <c r="Q30" s="123"/>
    </row>
    <row r="31" spans="1:17" s="75" customFormat="1" ht="18" customHeight="1">
      <c r="A31" s="130"/>
      <c r="B31" s="130"/>
      <c r="C31" s="130"/>
      <c r="D31" s="130"/>
      <c r="E31" s="131"/>
      <c r="F31" s="130"/>
      <c r="G31" s="72">
        <f>SUBTOTAL(9,G17:G29)</f>
        <v>612210.08199999994</v>
      </c>
      <c r="H31" s="132"/>
      <c r="I31" s="133"/>
      <c r="J31" s="73">
        <f>SUBTOTAL(9,J17:J29)</f>
        <v>-241478.64730000001</v>
      </c>
      <c r="K31" s="134"/>
      <c r="L31" s="135"/>
      <c r="M31" s="74">
        <f>SUBTOTAL(9,M17:M29)</f>
        <v>370731.43469999998</v>
      </c>
      <c r="O31" s="124"/>
      <c r="P31" s="124"/>
      <c r="Q31" s="123"/>
    </row>
    <row r="32" spans="1:17" s="87" customFormat="1" ht="24.95" customHeight="1" thickBot="1">
      <c r="A32" s="76"/>
      <c r="B32" s="77"/>
      <c r="C32" s="78"/>
      <c r="D32" s="79"/>
      <c r="E32" s="80"/>
      <c r="F32" s="81"/>
      <c r="G32" s="82"/>
      <c r="H32" s="83"/>
      <c r="I32" s="84"/>
      <c r="J32" s="85"/>
      <c r="K32" s="147"/>
      <c r="L32" s="147"/>
      <c r="M32" s="86"/>
      <c r="O32" s="125"/>
      <c r="P32" s="125"/>
      <c r="Q32" s="126"/>
    </row>
    <row r="33" spans="1:19" s="87" customFormat="1" ht="24.95" customHeight="1" thickBot="1">
      <c r="A33" s="88"/>
      <c r="B33" s="89"/>
      <c r="C33" s="90" t="s">
        <v>20</v>
      </c>
      <c r="D33" s="91"/>
      <c r="E33" s="92"/>
      <c r="F33" s="93"/>
      <c r="G33" s="94">
        <f>SUBTOTAL(9,G17:G32)</f>
        <v>612210.08199999994</v>
      </c>
      <c r="H33" s="95"/>
      <c r="I33" s="95"/>
      <c r="J33" s="96">
        <f>SUBTOTAL(9,J17:J32)</f>
        <v>-241478.64730000001</v>
      </c>
      <c r="K33" s="95"/>
      <c r="L33" s="95"/>
      <c r="M33" s="97">
        <f>SUBTOTAL(9,M17:M32)</f>
        <v>370731.43469999998</v>
      </c>
      <c r="N33" s="98"/>
      <c r="O33" s="127"/>
      <c r="P33" s="127"/>
      <c r="Q33" s="128"/>
      <c r="R33" s="100"/>
      <c r="S33" s="100"/>
    </row>
    <row r="34" spans="1:19" s="87" customFormat="1" ht="24.95" customHeight="1">
      <c r="B34" s="101"/>
      <c r="C34" s="102"/>
      <c r="D34" s="103"/>
      <c r="E34" s="104"/>
      <c r="F34" s="81"/>
      <c r="G34" s="105"/>
      <c r="H34" s="106"/>
      <c r="I34" s="107"/>
      <c r="J34" s="98"/>
      <c r="K34" s="99"/>
      <c r="L34" s="99"/>
      <c r="M34" s="100"/>
      <c r="O34" s="125"/>
      <c r="P34" s="125"/>
      <c r="Q34" s="125"/>
    </row>
    <row r="35" spans="1:19" s="108" customFormat="1" ht="24.95" customHeight="1">
      <c r="B35" s="109" t="s">
        <v>21</v>
      </c>
      <c r="C35" s="110" t="s">
        <v>22</v>
      </c>
      <c r="E35" s="111"/>
      <c r="G35" s="110" t="s">
        <v>23</v>
      </c>
      <c r="H35" s="106"/>
      <c r="I35" s="112"/>
      <c r="J35" s="98"/>
      <c r="K35" s="113" t="s">
        <v>24</v>
      </c>
      <c r="L35" s="100"/>
      <c r="M35" s="100"/>
      <c r="O35" s="129"/>
      <c r="P35" s="129"/>
      <c r="Q35" s="129"/>
    </row>
    <row r="36" spans="1:19" s="108" customFormat="1" ht="24.95" customHeight="1">
      <c r="B36" s="109"/>
      <c r="C36" s="110"/>
      <c r="E36" s="111"/>
      <c r="G36" s="110"/>
      <c r="H36" s="106"/>
      <c r="I36" s="112"/>
      <c r="J36" s="98"/>
      <c r="K36" s="113"/>
      <c r="L36" s="100"/>
      <c r="M36" s="100"/>
      <c r="O36" s="129"/>
      <c r="P36" s="129"/>
      <c r="Q36" s="129"/>
    </row>
    <row r="37" spans="1:19" s="108" customFormat="1" ht="24.95" customHeight="1">
      <c r="B37" s="109" t="s">
        <v>25</v>
      </c>
      <c r="C37" s="109" t="s">
        <v>26</v>
      </c>
      <c r="E37" s="111"/>
      <c r="G37" s="109" t="s">
        <v>25</v>
      </c>
      <c r="H37" s="106"/>
      <c r="I37" s="112"/>
      <c r="J37" s="98"/>
      <c r="K37" s="109" t="s">
        <v>25</v>
      </c>
      <c r="L37" s="100"/>
      <c r="M37" s="100"/>
      <c r="O37" s="129"/>
      <c r="P37" s="129"/>
      <c r="Q37" s="129"/>
    </row>
    <row r="38" spans="1:19">
      <c r="B38" s="43"/>
      <c r="C38" s="43"/>
      <c r="D38" s="43"/>
      <c r="E38" s="44"/>
      <c r="G38" s="46"/>
      <c r="H38" s="47"/>
      <c r="I38" s="48"/>
    </row>
    <row r="39" spans="1:19">
      <c r="B39" s="43"/>
      <c r="C39" s="43"/>
      <c r="D39" s="43"/>
      <c r="E39" s="44"/>
      <c r="G39" s="46"/>
      <c r="H39" s="47"/>
      <c r="I39" s="48"/>
    </row>
    <row r="40" spans="1:19">
      <c r="B40" s="43"/>
      <c r="C40" s="43"/>
      <c r="D40" s="43"/>
      <c r="E40" s="44"/>
      <c r="G40" s="46"/>
      <c r="H40" s="47"/>
      <c r="I40" s="48"/>
    </row>
    <row r="41" spans="1:19">
      <c r="B41" s="43"/>
      <c r="C41" s="43"/>
      <c r="D41" s="43"/>
      <c r="E41" s="44"/>
      <c r="G41" s="46"/>
      <c r="H41" s="47"/>
      <c r="I41" s="48"/>
    </row>
    <row r="42" spans="1:19">
      <c r="B42" s="43"/>
      <c r="C42" s="43"/>
      <c r="D42" s="43"/>
      <c r="E42" s="44"/>
      <c r="G42" s="46"/>
      <c r="H42" s="47"/>
      <c r="I42" s="48"/>
    </row>
    <row r="43" spans="1:19">
      <c r="B43" s="43"/>
      <c r="C43" s="43"/>
      <c r="D43" s="43"/>
      <c r="E43" s="44"/>
      <c r="G43" s="46"/>
      <c r="H43" s="47"/>
      <c r="I43" s="48"/>
    </row>
    <row r="44" spans="1:19">
      <c r="B44" s="43"/>
      <c r="C44" s="43"/>
      <c r="D44" s="43"/>
      <c r="E44" s="44"/>
      <c r="G44" s="46"/>
      <c r="H44" s="47"/>
      <c r="I44" s="48"/>
    </row>
    <row r="45" spans="1:19">
      <c r="B45" s="43"/>
      <c r="C45" s="43"/>
      <c r="D45" s="43"/>
      <c r="E45" s="44"/>
      <c r="G45" s="46"/>
      <c r="H45" s="47"/>
      <c r="I45" s="48"/>
    </row>
    <row r="46" spans="1:19">
      <c r="B46" s="43"/>
      <c r="C46" s="43"/>
      <c r="D46" s="43"/>
      <c r="E46" s="44"/>
      <c r="G46" s="46"/>
      <c r="H46" s="47"/>
      <c r="I46" s="48"/>
    </row>
    <row r="47" spans="1:19">
      <c r="B47" s="43"/>
      <c r="C47" s="43"/>
      <c r="D47" s="43"/>
      <c r="E47" s="44"/>
      <c r="G47" s="46"/>
      <c r="H47" s="47"/>
      <c r="I47" s="48"/>
    </row>
    <row r="48" spans="1:19">
      <c r="B48" s="43"/>
      <c r="C48" s="43"/>
      <c r="D48" s="43"/>
      <c r="E48" s="44"/>
      <c r="G48" s="46"/>
      <c r="H48" s="47"/>
      <c r="I48" s="48"/>
    </row>
    <row r="49" spans="2:9">
      <c r="B49" s="43"/>
      <c r="C49" s="43"/>
      <c r="D49" s="43"/>
      <c r="E49" s="44"/>
      <c r="G49" s="46"/>
      <c r="H49" s="47"/>
      <c r="I49" s="48"/>
    </row>
    <row r="50" spans="2:9">
      <c r="B50" s="43"/>
      <c r="C50" s="43"/>
      <c r="D50" s="43"/>
      <c r="E50" s="44"/>
      <c r="G50" s="46"/>
      <c r="H50" s="47"/>
      <c r="I50" s="48"/>
    </row>
    <row r="51" spans="2:9">
      <c r="B51" s="43"/>
      <c r="C51" s="43"/>
      <c r="D51" s="43"/>
      <c r="E51" s="44"/>
      <c r="G51" s="46"/>
      <c r="H51" s="47"/>
      <c r="I51" s="48"/>
    </row>
    <row r="52" spans="2:9">
      <c r="B52" s="43"/>
      <c r="C52" s="43"/>
      <c r="D52" s="43"/>
      <c r="E52" s="44"/>
      <c r="G52" s="46"/>
      <c r="H52" s="47"/>
      <c r="I52" s="48"/>
    </row>
    <row r="53" spans="2:9">
      <c r="B53" s="43"/>
      <c r="C53" s="43"/>
      <c r="D53" s="43"/>
      <c r="E53" s="44"/>
      <c r="G53" s="46"/>
      <c r="H53" s="47"/>
      <c r="I53" s="48"/>
    </row>
    <row r="54" spans="2:9">
      <c r="B54" s="43"/>
      <c r="C54" s="43"/>
      <c r="D54" s="43"/>
      <c r="E54" s="44"/>
      <c r="G54" s="46"/>
      <c r="H54" s="47"/>
      <c r="I54" s="48"/>
    </row>
    <row r="55" spans="2:9">
      <c r="B55" s="43"/>
      <c r="C55" s="43"/>
      <c r="D55" s="43"/>
      <c r="E55" s="44"/>
      <c r="G55" s="46"/>
      <c r="H55" s="47"/>
      <c r="I55" s="48"/>
    </row>
    <row r="56" spans="2:9">
      <c r="B56" s="43"/>
      <c r="C56" s="43"/>
      <c r="D56" s="43"/>
      <c r="E56" s="44"/>
      <c r="G56" s="46"/>
      <c r="H56" s="47"/>
      <c r="I56" s="48"/>
    </row>
    <row r="57" spans="2:9">
      <c r="B57" s="43"/>
      <c r="C57" s="43"/>
      <c r="D57" s="43"/>
      <c r="E57" s="44"/>
      <c r="G57" s="46"/>
      <c r="H57" s="47"/>
      <c r="I57" s="48"/>
    </row>
    <row r="58" spans="2:9">
      <c r="B58" s="43"/>
      <c r="C58" s="43"/>
      <c r="D58" s="43"/>
      <c r="E58" s="44"/>
      <c r="G58" s="46"/>
      <c r="H58" s="47"/>
      <c r="I58" s="48"/>
    </row>
    <row r="59" spans="2:9">
      <c r="B59" s="43"/>
      <c r="C59" s="43"/>
      <c r="D59" s="43"/>
      <c r="E59" s="44"/>
      <c r="G59" s="46"/>
      <c r="H59" s="47"/>
      <c r="I59" s="48"/>
    </row>
    <row r="60" spans="2:9">
      <c r="B60" s="43"/>
      <c r="C60" s="43"/>
      <c r="D60" s="43"/>
      <c r="E60" s="44"/>
      <c r="G60" s="46"/>
      <c r="H60" s="47"/>
      <c r="I60" s="48"/>
    </row>
    <row r="61" spans="2:9">
      <c r="B61" s="43"/>
      <c r="C61" s="43"/>
      <c r="D61" s="43"/>
      <c r="E61" s="44"/>
      <c r="G61" s="46"/>
      <c r="H61" s="47"/>
      <c r="I61" s="48"/>
    </row>
    <row r="62" spans="2:9">
      <c r="B62" s="43"/>
      <c r="C62" s="43"/>
      <c r="D62" s="43"/>
      <c r="E62" s="44"/>
      <c r="G62" s="46"/>
      <c r="H62" s="47"/>
      <c r="I62" s="48"/>
    </row>
    <row r="63" spans="2:9">
      <c r="B63" s="43"/>
      <c r="C63" s="43"/>
      <c r="D63" s="43"/>
      <c r="E63" s="44"/>
      <c r="G63" s="46"/>
      <c r="H63" s="47"/>
      <c r="I63" s="48"/>
    </row>
    <row r="64" spans="2:9">
      <c r="B64" s="43"/>
      <c r="C64" s="43"/>
      <c r="D64" s="43"/>
      <c r="E64" s="44"/>
      <c r="G64" s="46"/>
      <c r="H64" s="47"/>
      <c r="I64" s="48"/>
    </row>
    <row r="65" spans="2:9">
      <c r="B65" s="43"/>
      <c r="C65" s="43"/>
      <c r="D65" s="43"/>
      <c r="E65" s="44"/>
      <c r="G65" s="46"/>
      <c r="H65" s="47"/>
      <c r="I65" s="48"/>
    </row>
    <row r="66" spans="2:9">
      <c r="B66" s="43"/>
      <c r="C66" s="43"/>
      <c r="D66" s="43"/>
      <c r="E66" s="44"/>
      <c r="G66" s="46"/>
      <c r="H66" s="47"/>
      <c r="I66" s="48"/>
    </row>
    <row r="67" spans="2:9">
      <c r="B67" s="43"/>
      <c r="C67" s="43"/>
      <c r="D67" s="43"/>
      <c r="E67" s="44"/>
      <c r="G67" s="46"/>
      <c r="H67" s="47"/>
      <c r="I67" s="48"/>
    </row>
    <row r="68" spans="2:9">
      <c r="B68" s="43"/>
      <c r="C68" s="43"/>
      <c r="D68" s="43"/>
      <c r="E68" s="44"/>
      <c r="G68" s="46"/>
      <c r="H68" s="47"/>
      <c r="I68" s="48"/>
    </row>
    <row r="69" spans="2:9">
      <c r="B69" s="43"/>
      <c r="C69" s="43"/>
      <c r="D69" s="43"/>
      <c r="E69" s="44"/>
      <c r="G69" s="46"/>
      <c r="H69" s="47"/>
      <c r="I69" s="48"/>
    </row>
    <row r="70" spans="2:9">
      <c r="B70" s="43"/>
      <c r="C70" s="43"/>
      <c r="D70" s="43"/>
      <c r="E70" s="44"/>
      <c r="G70" s="46"/>
      <c r="H70" s="47"/>
      <c r="I70" s="48"/>
    </row>
    <row r="71" spans="2:9">
      <c r="B71" s="43"/>
      <c r="C71" s="43"/>
      <c r="D71" s="43"/>
      <c r="E71" s="44"/>
      <c r="G71" s="46"/>
      <c r="H71" s="47"/>
      <c r="I71" s="48"/>
    </row>
    <row r="72" spans="2:9">
      <c r="B72" s="43"/>
      <c r="C72" s="43"/>
      <c r="D72" s="43"/>
      <c r="E72" s="44"/>
      <c r="G72" s="46"/>
      <c r="H72" s="47"/>
      <c r="I72" s="48"/>
    </row>
    <row r="73" spans="2:9">
      <c r="B73" s="43"/>
      <c r="C73" s="43"/>
      <c r="D73" s="43"/>
      <c r="E73" s="44"/>
      <c r="G73" s="46"/>
      <c r="H73" s="47"/>
      <c r="I73" s="48"/>
    </row>
    <row r="74" spans="2:9">
      <c r="B74" s="43"/>
      <c r="C74" s="43"/>
      <c r="D74" s="43"/>
      <c r="E74" s="44"/>
      <c r="G74" s="46"/>
      <c r="H74" s="47"/>
      <c r="I74" s="48"/>
    </row>
    <row r="75" spans="2:9">
      <c r="B75" s="43"/>
      <c r="C75" s="43"/>
      <c r="D75" s="43"/>
      <c r="E75" s="44"/>
      <c r="G75" s="46"/>
      <c r="H75" s="47"/>
      <c r="I75" s="48"/>
    </row>
    <row r="76" spans="2:9">
      <c r="B76" s="43"/>
      <c r="C76" s="43"/>
      <c r="D76" s="43"/>
      <c r="E76" s="44"/>
      <c r="G76" s="46"/>
      <c r="H76" s="47"/>
      <c r="I76" s="48"/>
    </row>
    <row r="77" spans="2:9">
      <c r="B77" s="43"/>
      <c r="C77" s="43"/>
      <c r="D77" s="43"/>
      <c r="E77" s="44"/>
      <c r="G77" s="46"/>
      <c r="H77" s="47"/>
      <c r="I77" s="48"/>
    </row>
    <row r="78" spans="2:9">
      <c r="B78" s="43"/>
      <c r="C78" s="43"/>
      <c r="D78" s="43"/>
      <c r="E78" s="44"/>
      <c r="G78" s="46"/>
      <c r="H78" s="47"/>
      <c r="I78" s="48"/>
    </row>
    <row r="79" spans="2:9">
      <c r="B79" s="43"/>
      <c r="C79" s="43"/>
      <c r="D79" s="43"/>
      <c r="E79" s="44"/>
      <c r="G79" s="46"/>
      <c r="H79" s="47"/>
      <c r="I79" s="48"/>
    </row>
    <row r="80" spans="2:9">
      <c r="B80" s="43"/>
      <c r="C80" s="43"/>
      <c r="D80" s="43"/>
      <c r="E80" s="44"/>
      <c r="G80" s="46"/>
      <c r="H80" s="47"/>
      <c r="I80" s="48"/>
    </row>
    <row r="81" spans="2:9">
      <c r="B81" s="43"/>
      <c r="C81" s="43"/>
      <c r="D81" s="43"/>
      <c r="E81" s="44"/>
      <c r="G81" s="46"/>
      <c r="H81" s="47"/>
      <c r="I81" s="48"/>
    </row>
  </sheetData>
  <mergeCells count="5">
    <mergeCell ref="A12:D12"/>
    <mergeCell ref="E14:G14"/>
    <mergeCell ref="H14:J14"/>
    <mergeCell ref="K14:M14"/>
    <mergeCell ref="O14:Q14"/>
  </mergeCells>
  <conditionalFormatting sqref="AB1:AH1 A1:Z1 D3">
    <cfRule type="cellIs" dxfId="6" priority="1" stopIfTrue="1" operator="lessThan">
      <formula>0</formula>
    </cfRule>
  </conditionalFormatting>
  <pageMargins left="0.19685039370078741" right="0.19685039370078741" top="0.59055118110236227" bottom="0.59055118110236227" header="0.31496062992125984" footer="0.31496062992125984"/>
  <pageSetup paperSize="9" scale="68" fitToHeight="6" orientation="landscape" r:id="rId1"/>
  <headerFooter alignWithMargins="0">
    <oddFooter>&amp;R&amp;8stránka&amp;P /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5A2CE-1917-4282-875C-F3D5FEB9C3E6}">
  <sheetPr>
    <tabColor rgb="FFFFC000"/>
    <pageSetUpPr fitToPage="1"/>
  </sheetPr>
  <dimension ref="A1:AH81"/>
  <sheetViews>
    <sheetView view="pageBreakPreview" zoomScaleNormal="70" zoomScaleSheetLayoutView="100" workbookViewId="0">
      <selection activeCell="B10" sqref="B10"/>
    </sheetView>
  </sheetViews>
  <sheetFormatPr defaultColWidth="9.140625" defaultRowHeight="12"/>
  <cols>
    <col min="1" max="1" width="7.28515625" style="6" customWidth="1"/>
    <col min="2" max="2" width="12" style="6" customWidth="1"/>
    <col min="3" max="3" width="58.140625" style="6" customWidth="1"/>
    <col min="4" max="4" width="6.140625" style="6" customWidth="1"/>
    <col min="5" max="5" width="9.7109375" style="38" customWidth="1"/>
    <col min="6" max="6" width="15.7109375" style="114" customWidth="1"/>
    <col min="7" max="7" width="18.7109375" style="40" customWidth="1"/>
    <col min="8" max="8" width="9.7109375" style="41" customWidth="1"/>
    <col min="9" max="9" width="15.7109375" style="42" customWidth="1"/>
    <col min="10" max="10" width="18.7109375" style="34" customWidth="1"/>
    <col min="11" max="11" width="9.7109375" style="35" customWidth="1"/>
    <col min="12" max="12" width="15.7109375" style="35" customWidth="1"/>
    <col min="13" max="13" width="18.7109375" style="36" customWidth="1"/>
    <col min="14" max="14" width="9.140625" style="6"/>
    <col min="15" max="15" width="9.140625" style="120"/>
    <col min="16" max="16" width="12.42578125" style="120" bestFit="1" customWidth="1"/>
    <col min="17" max="17" width="17.140625" style="120" bestFit="1" customWidth="1"/>
    <col min="18" max="16384" width="9.140625" style="6"/>
  </cols>
  <sheetData>
    <row r="1" spans="1:34" ht="39" customHeight="1">
      <c r="A1" s="3"/>
      <c r="B1" s="3"/>
      <c r="C1" s="3"/>
      <c r="D1" s="3"/>
      <c r="E1" s="4"/>
      <c r="F1" s="3"/>
      <c r="G1" s="5"/>
      <c r="H1" s="3"/>
      <c r="I1" s="3"/>
      <c r="J1" s="3"/>
      <c r="K1" s="3"/>
      <c r="L1" s="3"/>
      <c r="M1" s="3"/>
      <c r="N1" s="3"/>
      <c r="O1" s="115"/>
      <c r="P1" s="115"/>
      <c r="Q1" s="115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</row>
    <row r="2" spans="1:34" ht="18" customHeight="1">
      <c r="A2" s="7"/>
      <c r="B2" s="1"/>
      <c r="C2" s="2" t="s">
        <v>1</v>
      </c>
      <c r="D2" s="159" t="s">
        <v>27</v>
      </c>
      <c r="E2" s="7"/>
      <c r="F2" s="8"/>
      <c r="G2" s="9"/>
      <c r="H2" s="10"/>
      <c r="I2" s="10"/>
      <c r="J2" s="10"/>
      <c r="K2" s="11"/>
      <c r="L2" s="11"/>
      <c r="M2" s="11"/>
      <c r="N2" s="10"/>
      <c r="O2" s="116"/>
      <c r="P2" s="117"/>
      <c r="Q2" s="116"/>
      <c r="R2" s="10"/>
      <c r="S2" s="11"/>
      <c r="T2" s="10"/>
      <c r="U2" s="11"/>
      <c r="V2" s="10"/>
      <c r="W2" s="11"/>
      <c r="X2" s="10"/>
      <c r="Y2" s="11"/>
      <c r="Z2" s="10"/>
      <c r="AA2" s="11"/>
      <c r="AB2" s="10"/>
      <c r="AC2" s="11"/>
      <c r="AD2" s="10"/>
      <c r="AE2" s="12"/>
      <c r="AF2" s="13"/>
      <c r="AG2" s="14"/>
      <c r="AH2" s="15"/>
    </row>
    <row r="3" spans="1:34" ht="18" customHeight="1">
      <c r="A3" s="7"/>
      <c r="B3" s="1"/>
      <c r="C3" s="2" t="s">
        <v>2</v>
      </c>
      <c r="D3" s="159" t="s">
        <v>68</v>
      </c>
      <c r="E3" s="7"/>
      <c r="F3" s="8"/>
      <c r="G3" s="9"/>
      <c r="H3" s="10"/>
      <c r="I3" s="10"/>
      <c r="J3" s="10"/>
      <c r="K3" s="11"/>
      <c r="L3" s="11"/>
      <c r="M3" s="11"/>
      <c r="N3" s="10"/>
      <c r="O3" s="116"/>
      <c r="P3" s="117"/>
      <c r="Q3" s="116"/>
      <c r="R3" s="10"/>
      <c r="S3" s="11"/>
      <c r="T3" s="10"/>
      <c r="U3" s="11"/>
      <c r="V3" s="10"/>
      <c r="W3" s="11"/>
      <c r="X3" s="10"/>
      <c r="Y3" s="11"/>
      <c r="Z3" s="10"/>
      <c r="AA3" s="11"/>
      <c r="AB3" s="10"/>
      <c r="AC3" s="11"/>
      <c r="AD3" s="10"/>
      <c r="AE3" s="12"/>
      <c r="AF3" s="13"/>
      <c r="AG3" s="14"/>
      <c r="AH3" s="15"/>
    </row>
    <row r="4" spans="1:34" ht="18" customHeight="1">
      <c r="A4" s="7"/>
      <c r="B4" s="1"/>
      <c r="C4" s="16" t="s">
        <v>3</v>
      </c>
      <c r="D4" s="17" t="s">
        <v>29</v>
      </c>
      <c r="E4" s="7"/>
      <c r="F4" s="8"/>
      <c r="G4" s="9"/>
      <c r="H4" s="10"/>
      <c r="I4" s="10"/>
      <c r="J4" s="10"/>
      <c r="K4" s="11"/>
      <c r="L4" s="11"/>
      <c r="M4" s="11"/>
      <c r="N4" s="10"/>
      <c r="O4" s="116"/>
      <c r="P4" s="117"/>
      <c r="Q4" s="116"/>
      <c r="R4" s="10"/>
      <c r="S4" s="11"/>
      <c r="T4" s="10"/>
      <c r="U4" s="11"/>
      <c r="V4" s="10"/>
      <c r="W4" s="11"/>
      <c r="X4" s="10"/>
      <c r="Y4" s="11"/>
      <c r="Z4" s="10"/>
      <c r="AA4" s="11"/>
      <c r="AB4" s="10"/>
      <c r="AC4" s="11"/>
      <c r="AD4" s="10"/>
      <c r="AE4" s="12"/>
      <c r="AF4" s="13"/>
      <c r="AG4" s="14"/>
      <c r="AH4" s="15"/>
    </row>
    <row r="5" spans="1:34" ht="18" customHeight="1">
      <c r="A5" s="1"/>
      <c r="B5" s="1"/>
      <c r="C5" s="16" t="s">
        <v>4</v>
      </c>
      <c r="D5" s="17"/>
      <c r="E5" s="1"/>
      <c r="F5" s="18"/>
      <c r="G5" s="9"/>
      <c r="H5" s="19"/>
      <c r="I5" s="19"/>
      <c r="J5" s="19"/>
      <c r="K5" s="20"/>
      <c r="L5" s="20"/>
      <c r="M5" s="20"/>
      <c r="N5" s="19"/>
      <c r="O5" s="118"/>
      <c r="P5" s="119"/>
      <c r="Q5" s="118"/>
      <c r="R5" s="19"/>
      <c r="S5" s="20"/>
      <c r="T5" s="19"/>
      <c r="U5" s="20"/>
      <c r="V5" s="19"/>
      <c r="W5" s="20"/>
      <c r="X5" s="19"/>
      <c r="Y5" s="20"/>
      <c r="Z5" s="19"/>
      <c r="AA5" s="20"/>
      <c r="AB5" s="19"/>
      <c r="AC5" s="20"/>
      <c r="AD5" s="19"/>
      <c r="AE5" s="21"/>
      <c r="AF5" s="22"/>
      <c r="AG5" s="23"/>
      <c r="AH5" s="24"/>
    </row>
    <row r="6" spans="1:34" ht="18" customHeight="1">
      <c r="A6" s="1"/>
      <c r="B6" s="1"/>
      <c r="C6" s="2" t="s">
        <v>5</v>
      </c>
      <c r="D6" s="17" t="s">
        <v>6</v>
      </c>
      <c r="E6" s="1"/>
      <c r="F6" s="18"/>
      <c r="G6" s="9"/>
      <c r="H6" s="19"/>
      <c r="I6" s="19"/>
      <c r="J6" s="19"/>
      <c r="K6" s="20"/>
      <c r="L6" s="20"/>
      <c r="M6" s="20"/>
      <c r="N6" s="19"/>
      <c r="O6" s="118"/>
      <c r="P6" s="119"/>
      <c r="Q6" s="118"/>
      <c r="R6" s="19"/>
      <c r="S6" s="20"/>
      <c r="T6" s="19"/>
      <c r="U6" s="20"/>
      <c r="V6" s="19"/>
      <c r="W6" s="20"/>
      <c r="X6" s="19"/>
      <c r="Y6" s="20"/>
      <c r="Z6" s="19"/>
      <c r="AA6" s="20"/>
      <c r="AB6" s="19"/>
      <c r="AC6" s="20"/>
      <c r="AD6" s="19"/>
      <c r="AE6" s="21"/>
      <c r="AF6" s="22"/>
      <c r="AG6" s="23"/>
      <c r="AH6" s="24"/>
    </row>
    <row r="7" spans="1:34" ht="18" customHeight="1">
      <c r="A7" s="1"/>
      <c r="B7" s="1"/>
      <c r="C7" s="2" t="s">
        <v>7</v>
      </c>
      <c r="D7" s="25" t="s">
        <v>28</v>
      </c>
      <c r="E7" s="1"/>
      <c r="F7" s="18"/>
      <c r="G7" s="9"/>
      <c r="H7" s="19"/>
      <c r="I7" s="19"/>
      <c r="J7" s="19"/>
      <c r="K7" s="20"/>
      <c r="L7" s="20"/>
      <c r="M7" s="20"/>
      <c r="N7" s="19"/>
      <c r="O7" s="118"/>
      <c r="P7" s="119"/>
      <c r="Q7" s="118"/>
      <c r="R7" s="19"/>
      <c r="S7" s="20"/>
      <c r="T7" s="19"/>
      <c r="U7" s="20"/>
      <c r="V7" s="19"/>
      <c r="W7" s="20"/>
      <c r="X7" s="19"/>
      <c r="Y7" s="20"/>
      <c r="Z7" s="19"/>
      <c r="AA7" s="20"/>
      <c r="AB7" s="19"/>
      <c r="AC7" s="20"/>
      <c r="AD7" s="19"/>
      <c r="AE7" s="21"/>
      <c r="AF7" s="22"/>
      <c r="AG7" s="23"/>
      <c r="AH7" s="24"/>
    </row>
    <row r="8" spans="1:34" ht="18" customHeight="1">
      <c r="A8" s="1"/>
      <c r="B8" s="1"/>
      <c r="C8" s="2" t="s">
        <v>8</v>
      </c>
      <c r="D8" s="26"/>
      <c r="E8" s="1"/>
      <c r="F8" s="18"/>
      <c r="G8" s="9"/>
      <c r="H8" s="19"/>
      <c r="I8" s="19"/>
      <c r="J8" s="19"/>
      <c r="K8" s="20"/>
      <c r="L8" s="20"/>
      <c r="M8" s="20"/>
      <c r="N8" s="19"/>
      <c r="O8" s="118"/>
      <c r="P8" s="119"/>
      <c r="Q8" s="118"/>
      <c r="R8" s="19"/>
      <c r="S8" s="20"/>
      <c r="T8" s="19"/>
      <c r="U8" s="20"/>
      <c r="V8" s="19"/>
      <c r="W8" s="20"/>
      <c r="X8" s="19"/>
      <c r="Y8" s="20"/>
      <c r="Z8" s="19"/>
      <c r="AA8" s="20"/>
      <c r="AB8" s="19"/>
      <c r="AC8" s="20"/>
      <c r="AD8" s="19"/>
      <c r="AE8" s="21"/>
      <c r="AF8" s="22"/>
      <c r="AG8" s="23"/>
      <c r="AH8" s="24"/>
    </row>
    <row r="9" spans="1:34" ht="18" customHeight="1">
      <c r="B9" s="27"/>
      <c r="C9" s="28"/>
      <c r="D9" s="29"/>
      <c r="E9" s="30"/>
      <c r="F9" s="30"/>
      <c r="G9" s="31"/>
      <c r="H9" s="32"/>
      <c r="I9" s="33"/>
    </row>
    <row r="10" spans="1:34" ht="18" customHeight="1">
      <c r="B10" s="37" t="s">
        <v>149</v>
      </c>
      <c r="C10" s="199"/>
      <c r="F10" s="39"/>
    </row>
    <row r="11" spans="1:34" ht="18" customHeight="1">
      <c r="B11" s="43"/>
      <c r="C11" s="43"/>
      <c r="D11" s="43"/>
      <c r="E11" s="44"/>
      <c r="F11" s="45"/>
      <c r="G11" s="46"/>
      <c r="H11" s="47"/>
      <c r="I11" s="48"/>
    </row>
    <row r="12" spans="1:34" ht="18" customHeight="1">
      <c r="A12" s="205" t="s">
        <v>79</v>
      </c>
      <c r="B12" s="206"/>
      <c r="C12" s="206"/>
      <c r="D12" s="206"/>
      <c r="E12" s="44"/>
      <c r="F12" s="45"/>
      <c r="G12" s="46"/>
      <c r="H12" s="47"/>
      <c r="I12" s="48"/>
    </row>
    <row r="13" spans="1:34" ht="18" customHeight="1">
      <c r="B13" s="43"/>
      <c r="C13" s="43"/>
      <c r="D13" s="43"/>
      <c r="E13" s="44"/>
      <c r="F13" s="45"/>
      <c r="G13" s="46"/>
      <c r="H13" s="47"/>
      <c r="I13" s="48"/>
    </row>
    <row r="14" spans="1:34" ht="24.95" customHeight="1">
      <c r="A14" s="49" t="s">
        <v>9</v>
      </c>
      <c r="B14" s="158" t="s">
        <v>57</v>
      </c>
      <c r="C14" s="43"/>
      <c r="D14" s="43"/>
      <c r="E14" s="207" t="s">
        <v>0</v>
      </c>
      <c r="F14" s="207"/>
      <c r="G14" s="207"/>
      <c r="H14" s="208" t="s">
        <v>10</v>
      </c>
      <c r="I14" s="208"/>
      <c r="J14" s="208"/>
      <c r="K14" s="209" t="s">
        <v>11</v>
      </c>
      <c r="L14" s="209"/>
      <c r="M14" s="209"/>
      <c r="O14" s="210"/>
      <c r="P14" s="210"/>
      <c r="Q14" s="210"/>
    </row>
    <row r="15" spans="1:34" s="61" customFormat="1" ht="24" customHeight="1">
      <c r="A15" s="50" t="s">
        <v>12</v>
      </c>
      <c r="B15" s="51" t="s">
        <v>13</v>
      </c>
      <c r="C15" s="50" t="s">
        <v>13</v>
      </c>
      <c r="D15" s="51" t="s">
        <v>14</v>
      </c>
      <c r="E15" s="52" t="s">
        <v>15</v>
      </c>
      <c r="F15" s="53" t="s">
        <v>16</v>
      </c>
      <c r="G15" s="54" t="s">
        <v>17</v>
      </c>
      <c r="H15" s="55" t="s">
        <v>15</v>
      </c>
      <c r="I15" s="56" t="s">
        <v>18</v>
      </c>
      <c r="J15" s="57" t="s">
        <v>17</v>
      </c>
      <c r="K15" s="58" t="s">
        <v>15</v>
      </c>
      <c r="L15" s="59" t="s">
        <v>18</v>
      </c>
      <c r="M15" s="60" t="s">
        <v>19</v>
      </c>
      <c r="O15" s="148"/>
      <c r="P15" s="149"/>
      <c r="Q15" s="150"/>
    </row>
    <row r="16" spans="1:34" s="61" customFormat="1" ht="24" customHeight="1">
      <c r="A16" s="62" t="s">
        <v>30</v>
      </c>
      <c r="B16" s="63" t="s">
        <v>31</v>
      </c>
      <c r="C16" s="64"/>
      <c r="D16" s="64"/>
      <c r="E16" s="64"/>
      <c r="F16" s="65"/>
      <c r="G16" s="66"/>
      <c r="H16" s="66"/>
      <c r="I16" s="66"/>
      <c r="J16" s="66"/>
      <c r="K16" s="66"/>
      <c r="L16" s="66"/>
      <c r="M16" s="66"/>
      <c r="O16" s="66"/>
      <c r="P16" s="66"/>
      <c r="Q16" s="66"/>
    </row>
    <row r="17" spans="1:17" s="71" customFormat="1" ht="38.25">
      <c r="A17" s="141" t="s">
        <v>71</v>
      </c>
      <c r="B17" s="139" t="s">
        <v>41</v>
      </c>
      <c r="C17" s="140" t="s">
        <v>42</v>
      </c>
      <c r="D17" s="142" t="s">
        <v>35</v>
      </c>
      <c r="E17" s="167">
        <v>167.8</v>
      </c>
      <c r="F17" s="168">
        <v>55.24</v>
      </c>
      <c r="G17" s="138">
        <f t="shared" ref="G17" si="0">IF(ISBLANK(F17),"",(E17*F17))</f>
        <v>9269.2720000000008</v>
      </c>
      <c r="H17" s="136">
        <f>-E19</f>
        <v>-5.6</v>
      </c>
      <c r="I17" s="137">
        <f>F17</f>
        <v>55.24</v>
      </c>
      <c r="J17" s="73">
        <f t="shared" ref="J17" si="1">IF(ISBLANK(I17),"",(H17*I17))</f>
        <v>-309.34399999999999</v>
      </c>
      <c r="K17" s="68">
        <f>E17+H17</f>
        <v>162.20000000000002</v>
      </c>
      <c r="L17" s="69">
        <f t="shared" ref="L17" si="2">F17</f>
        <v>55.24</v>
      </c>
      <c r="M17" s="70">
        <f t="shared" ref="M17" si="3">IF(ISBLANK(L17),"",(K17*L17))</f>
        <v>8959.9280000000017</v>
      </c>
      <c r="O17" s="121"/>
      <c r="P17" s="122"/>
      <c r="Q17" s="194"/>
    </row>
    <row r="18" spans="1:17" s="61" customFormat="1">
      <c r="A18" s="50"/>
      <c r="B18" s="51"/>
      <c r="C18" s="160" t="s">
        <v>115</v>
      </c>
      <c r="D18" s="51"/>
      <c r="E18" s="52"/>
      <c r="F18" s="53"/>
      <c r="G18" s="54"/>
      <c r="H18" s="55"/>
      <c r="I18" s="56"/>
      <c r="J18" s="57"/>
      <c r="K18" s="58"/>
      <c r="L18" s="59"/>
      <c r="M18" s="60"/>
      <c r="O18" s="121"/>
      <c r="P18" s="149"/>
      <c r="Q18" s="194"/>
    </row>
    <row r="19" spans="1:17" s="61" customFormat="1">
      <c r="A19" s="50"/>
      <c r="B19" s="51"/>
      <c r="C19" s="152" t="s">
        <v>80</v>
      </c>
      <c r="D19" s="153"/>
      <c r="E19" s="154">
        <v>5.6</v>
      </c>
      <c r="F19" s="53"/>
      <c r="G19" s="54"/>
      <c r="H19" s="55"/>
      <c r="I19" s="56"/>
      <c r="J19" s="57"/>
      <c r="K19" s="58"/>
      <c r="L19" s="59"/>
      <c r="M19" s="60"/>
      <c r="O19" s="121"/>
      <c r="P19" s="149"/>
      <c r="Q19" s="194"/>
    </row>
    <row r="20" spans="1:17" s="61" customFormat="1" ht="24" customHeight="1">
      <c r="A20" s="62" t="s">
        <v>36</v>
      </c>
      <c r="B20" s="63" t="s">
        <v>37</v>
      </c>
      <c r="C20" s="64"/>
      <c r="D20" s="64"/>
      <c r="E20" s="64"/>
      <c r="F20" s="65"/>
      <c r="G20" s="66"/>
      <c r="H20" s="66"/>
      <c r="I20" s="66"/>
      <c r="J20" s="66"/>
      <c r="K20" s="66"/>
      <c r="L20" s="66"/>
      <c r="M20" s="66"/>
      <c r="O20" s="121"/>
      <c r="P20" s="66"/>
      <c r="Q20" s="194"/>
    </row>
    <row r="21" spans="1:17" s="71" customFormat="1" ht="25.5">
      <c r="A21" s="141" t="s">
        <v>81</v>
      </c>
      <c r="B21" s="139" t="s">
        <v>46</v>
      </c>
      <c r="C21" s="140" t="s">
        <v>47</v>
      </c>
      <c r="D21" s="142" t="s">
        <v>35</v>
      </c>
      <c r="E21" s="167">
        <v>184.58</v>
      </c>
      <c r="F21" s="168">
        <v>25.78</v>
      </c>
      <c r="G21" s="138">
        <f t="shared" ref="G21:G24" si="4">IF(ISBLANK(F21),"",(E21*F21))</f>
        <v>4758.4724000000006</v>
      </c>
      <c r="H21" s="136">
        <f>-E22</f>
        <v>-6.16</v>
      </c>
      <c r="I21" s="137">
        <f t="shared" ref="I21:I26" si="5">F21</f>
        <v>25.78</v>
      </c>
      <c r="J21" s="73">
        <f t="shared" ref="J21:J27" si="6">IF(ISBLANK(I21),"",(H21*I21))</f>
        <v>-158.8048</v>
      </c>
      <c r="K21" s="68">
        <f>E21+H21</f>
        <v>178.42000000000002</v>
      </c>
      <c r="L21" s="69">
        <f t="shared" ref="L21:L26" si="7">F21</f>
        <v>25.78</v>
      </c>
      <c r="M21" s="70">
        <f t="shared" ref="M21:M26" si="8">IF(ISBLANK(L21),"",(K21*L21))</f>
        <v>4599.6676000000007</v>
      </c>
      <c r="O21" s="121"/>
      <c r="P21" s="122"/>
      <c r="Q21" s="194"/>
    </row>
    <row r="22" spans="1:17" s="71" customFormat="1" ht="15">
      <c r="A22" s="141"/>
      <c r="B22" s="139"/>
      <c r="C22" s="152" t="s">
        <v>82</v>
      </c>
      <c r="D22" s="153"/>
      <c r="E22" s="154">
        <v>6.16</v>
      </c>
      <c r="F22" s="143"/>
      <c r="G22" s="138" t="str">
        <f t="shared" si="4"/>
        <v/>
      </c>
      <c r="H22" s="136"/>
      <c r="I22" s="137"/>
      <c r="J22" s="73"/>
      <c r="K22" s="68"/>
      <c r="L22" s="69"/>
      <c r="M22" s="70"/>
      <c r="O22" s="121"/>
      <c r="P22" s="122"/>
      <c r="Q22" s="194"/>
    </row>
    <row r="23" spans="1:17" s="71" customFormat="1" ht="38.25">
      <c r="A23" s="141" t="s">
        <v>83</v>
      </c>
      <c r="B23" s="139" t="s">
        <v>50</v>
      </c>
      <c r="C23" s="140" t="s">
        <v>51</v>
      </c>
      <c r="D23" s="142" t="s">
        <v>35</v>
      </c>
      <c r="E23" s="167">
        <v>352.38</v>
      </c>
      <c r="F23" s="168">
        <v>396.71</v>
      </c>
      <c r="G23" s="138">
        <f t="shared" si="4"/>
        <v>139792.6698</v>
      </c>
      <c r="H23" s="136">
        <f>-E24</f>
        <v>-11.76</v>
      </c>
      <c r="I23" s="137">
        <f t="shared" si="5"/>
        <v>396.71</v>
      </c>
      <c r="J23" s="73">
        <f t="shared" si="6"/>
        <v>-4665.3095999999996</v>
      </c>
      <c r="K23" s="68">
        <f>E23+H23</f>
        <v>340.62</v>
      </c>
      <c r="L23" s="69">
        <f t="shared" si="7"/>
        <v>396.71</v>
      </c>
      <c r="M23" s="70">
        <f t="shared" si="8"/>
        <v>135127.3602</v>
      </c>
      <c r="O23" s="121"/>
      <c r="P23" s="122"/>
      <c r="Q23" s="194"/>
    </row>
    <row r="24" spans="1:17" s="71" customFormat="1" ht="15">
      <c r="A24" s="141"/>
      <c r="B24" s="139"/>
      <c r="C24" s="152" t="s">
        <v>84</v>
      </c>
      <c r="D24" s="153"/>
      <c r="E24" s="154">
        <v>11.76</v>
      </c>
      <c r="F24" s="143"/>
      <c r="G24" s="138" t="str">
        <f t="shared" si="4"/>
        <v/>
      </c>
      <c r="H24" s="136"/>
      <c r="I24" s="137"/>
      <c r="J24" s="73"/>
      <c r="K24" s="68"/>
      <c r="L24" s="69"/>
      <c r="M24" s="70"/>
      <c r="O24" s="121"/>
      <c r="P24" s="122"/>
      <c r="Q24" s="194"/>
    </row>
    <row r="25" spans="1:17" s="61" customFormat="1" ht="24" customHeight="1">
      <c r="A25" s="62" t="s">
        <v>38</v>
      </c>
      <c r="B25" s="63" t="s">
        <v>39</v>
      </c>
      <c r="C25" s="64"/>
      <c r="D25" s="64"/>
      <c r="E25" s="64"/>
      <c r="F25" s="65"/>
      <c r="G25" s="66"/>
      <c r="H25" s="66"/>
      <c r="I25" s="66"/>
      <c r="J25" s="66"/>
      <c r="K25" s="66"/>
      <c r="L25" s="66"/>
      <c r="M25" s="66"/>
      <c r="O25" s="121"/>
      <c r="P25" s="66"/>
      <c r="Q25" s="194"/>
    </row>
    <row r="26" spans="1:17" s="71" customFormat="1" ht="12.75">
      <c r="A26" s="169" t="s">
        <v>85</v>
      </c>
      <c r="B26" s="139" t="s">
        <v>53</v>
      </c>
      <c r="C26" s="140" t="s">
        <v>54</v>
      </c>
      <c r="D26" s="142" t="s">
        <v>33</v>
      </c>
      <c r="E26" s="167">
        <v>252.97</v>
      </c>
      <c r="F26" s="168">
        <v>363.5</v>
      </c>
      <c r="G26" s="138">
        <f t="shared" ref="G26:G29" si="9">IF(ISBLANK(F26),"",(E26*F26))</f>
        <v>91954.595000000001</v>
      </c>
      <c r="H26" s="136">
        <v>-0.71699999999999997</v>
      </c>
      <c r="I26" s="137">
        <f t="shared" si="5"/>
        <v>363.5</v>
      </c>
      <c r="J26" s="73">
        <f t="shared" si="6"/>
        <v>-260.62950000000001</v>
      </c>
      <c r="K26" s="68">
        <f>E26+H26</f>
        <v>252.25299999999999</v>
      </c>
      <c r="L26" s="69">
        <f t="shared" si="7"/>
        <v>363.5</v>
      </c>
      <c r="M26" s="70">
        <f t="shared" si="8"/>
        <v>91693.965499999991</v>
      </c>
      <c r="O26" s="121"/>
      <c r="P26" s="122"/>
      <c r="Q26" s="194"/>
    </row>
    <row r="27" spans="1:17" s="71" customFormat="1" ht="12.75">
      <c r="A27" s="141"/>
      <c r="B27" s="157" t="s">
        <v>34</v>
      </c>
      <c r="C27" s="155" t="s">
        <v>55</v>
      </c>
      <c r="D27" s="156"/>
      <c r="E27" s="157" t="s">
        <v>34</v>
      </c>
      <c r="F27" s="161"/>
      <c r="G27" s="138" t="str">
        <f t="shared" si="9"/>
        <v/>
      </c>
      <c r="H27" s="136"/>
      <c r="I27" s="137"/>
      <c r="J27" s="73" t="str">
        <f t="shared" si="6"/>
        <v/>
      </c>
      <c r="K27" s="68"/>
      <c r="L27" s="69"/>
      <c r="M27" s="70"/>
      <c r="O27" s="121"/>
      <c r="P27" s="122"/>
      <c r="Q27" s="194"/>
    </row>
    <row r="28" spans="1:17" s="71" customFormat="1" ht="12.75">
      <c r="A28" s="141"/>
      <c r="B28" s="157" t="s">
        <v>34</v>
      </c>
      <c r="C28" s="155" t="s">
        <v>56</v>
      </c>
      <c r="D28" s="156"/>
      <c r="E28" s="157" t="s">
        <v>34</v>
      </c>
      <c r="F28" s="161"/>
      <c r="G28" s="138" t="str">
        <f t="shared" si="9"/>
        <v/>
      </c>
      <c r="H28" s="136"/>
      <c r="I28" s="137"/>
      <c r="J28" s="73"/>
      <c r="K28" s="68"/>
      <c r="L28" s="69"/>
      <c r="M28" s="70"/>
      <c r="O28" s="121"/>
      <c r="P28" s="122"/>
      <c r="Q28" s="123"/>
    </row>
    <row r="29" spans="1:17" s="71" customFormat="1" ht="12.75">
      <c r="A29" s="141"/>
      <c r="B29" s="162" t="s">
        <v>34</v>
      </c>
      <c r="C29" s="152" t="s">
        <v>118</v>
      </c>
      <c r="D29" s="153"/>
      <c r="E29" s="154">
        <f>5.6*0.128</f>
        <v>0.71679999999999999</v>
      </c>
      <c r="F29" s="163"/>
      <c r="G29" s="138" t="str">
        <f t="shared" si="9"/>
        <v/>
      </c>
      <c r="H29" s="136"/>
      <c r="I29" s="137"/>
      <c r="J29" s="73"/>
      <c r="K29" s="68"/>
      <c r="L29" s="69"/>
      <c r="M29" s="70"/>
      <c r="O29" s="121"/>
      <c r="P29" s="122"/>
      <c r="Q29" s="123"/>
    </row>
    <row r="30" spans="1:17" s="71" customFormat="1" ht="15">
      <c r="A30" s="144"/>
      <c r="B30" s="144"/>
      <c r="C30" s="145"/>
      <c r="D30" s="144"/>
      <c r="E30" s="146"/>
      <c r="F30" s="143"/>
      <c r="G30" s="138"/>
      <c r="H30" s="136"/>
      <c r="I30" s="137"/>
      <c r="J30" s="73"/>
      <c r="K30" s="68"/>
      <c r="L30" s="69"/>
      <c r="M30" s="70"/>
      <c r="O30" s="121"/>
      <c r="P30" s="122"/>
      <c r="Q30" s="123"/>
    </row>
    <row r="31" spans="1:17" s="75" customFormat="1" ht="18" customHeight="1">
      <c r="A31" s="130"/>
      <c r="B31" s="130"/>
      <c r="C31" s="130"/>
      <c r="D31" s="130"/>
      <c r="E31" s="131"/>
      <c r="F31" s="130"/>
      <c r="G31" s="72">
        <f>SUBTOTAL(9,G17:G29)</f>
        <v>245775.0092</v>
      </c>
      <c r="H31" s="132"/>
      <c r="I31" s="133"/>
      <c r="J31" s="73">
        <f>SUBTOTAL(9,J17:J29)</f>
        <v>-5394.0878999999995</v>
      </c>
      <c r="K31" s="134"/>
      <c r="L31" s="135"/>
      <c r="M31" s="74">
        <f>SUBTOTAL(9,M17:M29)</f>
        <v>240380.92129999999</v>
      </c>
      <c r="O31" s="124"/>
      <c r="P31" s="124"/>
      <c r="Q31" s="123"/>
    </row>
    <row r="32" spans="1:17" s="87" customFormat="1" ht="24.95" customHeight="1" thickBot="1">
      <c r="A32" s="76"/>
      <c r="B32" s="77"/>
      <c r="C32" s="78"/>
      <c r="D32" s="79"/>
      <c r="E32" s="80"/>
      <c r="F32" s="81"/>
      <c r="G32" s="82"/>
      <c r="H32" s="83"/>
      <c r="I32" s="84"/>
      <c r="J32" s="85"/>
      <c r="K32" s="147"/>
      <c r="L32" s="147"/>
      <c r="M32" s="86"/>
      <c r="O32" s="125"/>
      <c r="P32" s="125"/>
      <c r="Q32" s="126"/>
    </row>
    <row r="33" spans="1:19" s="87" customFormat="1" ht="24.95" customHeight="1" thickBot="1">
      <c r="A33" s="88"/>
      <c r="B33" s="89"/>
      <c r="C33" s="90" t="s">
        <v>20</v>
      </c>
      <c r="D33" s="91"/>
      <c r="E33" s="92"/>
      <c r="F33" s="93"/>
      <c r="G33" s="94">
        <f>SUBTOTAL(9,G17:G32)</f>
        <v>245775.0092</v>
      </c>
      <c r="H33" s="95"/>
      <c r="I33" s="95"/>
      <c r="J33" s="96">
        <f>SUBTOTAL(9,J17:J32)</f>
        <v>-5394.0878999999995</v>
      </c>
      <c r="K33" s="95"/>
      <c r="L33" s="95"/>
      <c r="M33" s="97">
        <f>SUBTOTAL(9,M17:M32)</f>
        <v>240380.92129999999</v>
      </c>
      <c r="N33" s="98"/>
      <c r="O33" s="127"/>
      <c r="P33" s="127"/>
      <c r="Q33" s="128"/>
      <c r="R33" s="100"/>
      <c r="S33" s="100"/>
    </row>
    <row r="34" spans="1:19" s="87" customFormat="1" ht="24.95" customHeight="1">
      <c r="B34" s="101"/>
      <c r="C34" s="102"/>
      <c r="D34" s="103"/>
      <c r="E34" s="104"/>
      <c r="F34" s="81"/>
      <c r="G34" s="105"/>
      <c r="H34" s="106"/>
      <c r="I34" s="107"/>
      <c r="J34" s="98"/>
      <c r="K34" s="99"/>
      <c r="L34" s="99"/>
      <c r="M34" s="100"/>
      <c r="O34" s="125"/>
      <c r="P34" s="125"/>
      <c r="Q34" s="125"/>
    </row>
    <row r="35" spans="1:19" s="108" customFormat="1" ht="24.95" customHeight="1">
      <c r="B35" s="109" t="s">
        <v>21</v>
      </c>
      <c r="C35" s="110" t="s">
        <v>22</v>
      </c>
      <c r="E35" s="111"/>
      <c r="G35" s="110" t="s">
        <v>23</v>
      </c>
      <c r="H35" s="106"/>
      <c r="I35" s="112"/>
      <c r="J35" s="98"/>
      <c r="K35" s="113" t="s">
        <v>24</v>
      </c>
      <c r="L35" s="100"/>
      <c r="M35" s="100"/>
      <c r="O35" s="129"/>
      <c r="P35" s="129"/>
      <c r="Q35" s="129"/>
    </row>
    <row r="36" spans="1:19" s="108" customFormat="1" ht="24.95" customHeight="1">
      <c r="B36" s="109"/>
      <c r="C36" s="110"/>
      <c r="E36" s="111"/>
      <c r="G36" s="110"/>
      <c r="H36" s="106"/>
      <c r="I36" s="112"/>
      <c r="J36" s="98"/>
      <c r="K36" s="113"/>
      <c r="L36" s="100"/>
      <c r="M36" s="100"/>
      <c r="O36" s="129"/>
      <c r="P36" s="129"/>
      <c r="Q36" s="129"/>
    </row>
    <row r="37" spans="1:19" s="108" customFormat="1" ht="24.95" customHeight="1">
      <c r="B37" s="109" t="s">
        <v>25</v>
      </c>
      <c r="C37" s="109" t="s">
        <v>26</v>
      </c>
      <c r="E37" s="111"/>
      <c r="G37" s="109" t="s">
        <v>25</v>
      </c>
      <c r="H37" s="106"/>
      <c r="I37" s="112"/>
      <c r="J37" s="98"/>
      <c r="K37" s="109" t="s">
        <v>25</v>
      </c>
      <c r="L37" s="100"/>
      <c r="M37" s="100"/>
      <c r="O37" s="129"/>
      <c r="P37" s="129"/>
      <c r="Q37" s="129"/>
    </row>
    <row r="38" spans="1:19">
      <c r="B38" s="43"/>
      <c r="C38" s="43"/>
      <c r="D38" s="43"/>
      <c r="E38" s="44"/>
      <c r="G38" s="46"/>
      <c r="H38" s="47"/>
      <c r="I38" s="48"/>
    </row>
    <row r="39" spans="1:19">
      <c r="B39" s="43"/>
      <c r="C39" s="43"/>
      <c r="D39" s="43"/>
      <c r="E39" s="44"/>
      <c r="G39" s="46"/>
      <c r="H39" s="47"/>
      <c r="I39" s="48"/>
    </row>
    <row r="40" spans="1:19">
      <c r="B40" s="43"/>
      <c r="C40" s="43"/>
      <c r="D40" s="43"/>
      <c r="E40" s="44"/>
      <c r="G40" s="46"/>
      <c r="H40" s="47"/>
      <c r="I40" s="48"/>
    </row>
    <row r="41" spans="1:19">
      <c r="B41" s="43"/>
      <c r="C41" s="43"/>
      <c r="D41" s="43"/>
      <c r="E41" s="44"/>
      <c r="G41" s="46"/>
      <c r="H41" s="47"/>
      <c r="I41" s="48"/>
    </row>
    <row r="42" spans="1:19">
      <c r="B42" s="43"/>
      <c r="C42" s="43"/>
      <c r="D42" s="43"/>
      <c r="E42" s="44"/>
      <c r="G42" s="46"/>
      <c r="H42" s="47"/>
      <c r="I42" s="48"/>
    </row>
    <row r="43" spans="1:19">
      <c r="B43" s="43"/>
      <c r="C43" s="43"/>
      <c r="D43" s="43"/>
      <c r="E43" s="44"/>
      <c r="G43" s="46"/>
      <c r="H43" s="47"/>
      <c r="I43" s="48"/>
    </row>
    <row r="44" spans="1:19">
      <c r="B44" s="43"/>
      <c r="C44" s="43"/>
      <c r="D44" s="43"/>
      <c r="E44" s="44"/>
      <c r="G44" s="46"/>
      <c r="H44" s="47"/>
      <c r="I44" s="48"/>
    </row>
    <row r="45" spans="1:19">
      <c r="B45" s="43"/>
      <c r="C45" s="43"/>
      <c r="D45" s="43"/>
      <c r="E45" s="44"/>
      <c r="G45" s="46"/>
      <c r="H45" s="47"/>
      <c r="I45" s="48"/>
    </row>
    <row r="46" spans="1:19">
      <c r="B46" s="43"/>
      <c r="C46" s="43"/>
      <c r="D46" s="43"/>
      <c r="E46" s="44"/>
      <c r="G46" s="46"/>
      <c r="H46" s="47"/>
      <c r="I46" s="48"/>
    </row>
    <row r="47" spans="1:19">
      <c r="B47" s="43"/>
      <c r="C47" s="43"/>
      <c r="D47" s="43"/>
      <c r="E47" s="44"/>
      <c r="G47" s="46"/>
      <c r="H47" s="47"/>
      <c r="I47" s="48"/>
    </row>
    <row r="48" spans="1:19">
      <c r="B48" s="43"/>
      <c r="C48" s="43"/>
      <c r="D48" s="43"/>
      <c r="E48" s="44"/>
      <c r="G48" s="46"/>
      <c r="H48" s="47"/>
      <c r="I48" s="48"/>
    </row>
    <row r="49" spans="1:34">
      <c r="B49" s="43"/>
      <c r="C49" s="43"/>
      <c r="D49" s="43"/>
      <c r="E49" s="44"/>
      <c r="G49" s="46"/>
      <c r="H49" s="47"/>
      <c r="I49" s="48"/>
    </row>
    <row r="50" spans="1:34">
      <c r="B50" s="43"/>
      <c r="C50" s="43"/>
      <c r="D50" s="43"/>
      <c r="E50" s="44"/>
      <c r="G50" s="46"/>
      <c r="H50" s="47"/>
      <c r="I50" s="48"/>
    </row>
    <row r="51" spans="1:34" s="34" customFormat="1">
      <c r="A51" s="6"/>
      <c r="B51" s="43"/>
      <c r="C51" s="43"/>
      <c r="D51" s="43"/>
      <c r="E51" s="44"/>
      <c r="F51" s="114"/>
      <c r="G51" s="46"/>
      <c r="H51" s="47"/>
      <c r="I51" s="48"/>
      <c r="K51" s="35"/>
      <c r="L51" s="35"/>
      <c r="M51" s="36"/>
      <c r="N51" s="6"/>
      <c r="O51" s="120"/>
      <c r="P51" s="120"/>
      <c r="Q51" s="120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</row>
    <row r="52" spans="1:34" s="34" customFormat="1">
      <c r="A52" s="6"/>
      <c r="B52" s="43"/>
      <c r="C52" s="43"/>
      <c r="D52" s="43"/>
      <c r="E52" s="44"/>
      <c r="F52" s="114"/>
      <c r="G52" s="46"/>
      <c r="H52" s="47"/>
      <c r="I52" s="48"/>
      <c r="K52" s="35"/>
      <c r="L52" s="35"/>
      <c r="M52" s="36"/>
      <c r="N52" s="6"/>
      <c r="O52" s="120"/>
      <c r="P52" s="120"/>
      <c r="Q52" s="120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</row>
    <row r="53" spans="1:34" s="34" customFormat="1">
      <c r="A53" s="6"/>
      <c r="B53" s="43"/>
      <c r="C53" s="43"/>
      <c r="D53" s="43"/>
      <c r="E53" s="44"/>
      <c r="F53" s="114"/>
      <c r="G53" s="46"/>
      <c r="H53" s="47"/>
      <c r="I53" s="48"/>
      <c r="K53" s="35"/>
      <c r="L53" s="35"/>
      <c r="M53" s="36"/>
      <c r="N53" s="6"/>
      <c r="O53" s="120"/>
      <c r="P53" s="120"/>
      <c r="Q53" s="120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</row>
    <row r="54" spans="1:34" s="34" customFormat="1">
      <c r="A54" s="6"/>
      <c r="B54" s="43"/>
      <c r="C54" s="43"/>
      <c r="D54" s="43"/>
      <c r="E54" s="44"/>
      <c r="F54" s="114"/>
      <c r="G54" s="46"/>
      <c r="H54" s="47"/>
      <c r="I54" s="48"/>
      <c r="K54" s="35"/>
      <c r="L54" s="35"/>
      <c r="M54" s="36"/>
      <c r="N54" s="6"/>
      <c r="O54" s="120"/>
      <c r="P54" s="120"/>
      <c r="Q54" s="120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</row>
    <row r="55" spans="1:34" s="34" customFormat="1">
      <c r="A55" s="6"/>
      <c r="B55" s="43"/>
      <c r="C55" s="43"/>
      <c r="D55" s="43"/>
      <c r="E55" s="44"/>
      <c r="F55" s="114"/>
      <c r="G55" s="46"/>
      <c r="H55" s="47"/>
      <c r="I55" s="48"/>
      <c r="K55" s="35"/>
      <c r="L55" s="35"/>
      <c r="M55" s="36"/>
      <c r="N55" s="6"/>
      <c r="O55" s="120"/>
      <c r="P55" s="120"/>
      <c r="Q55" s="120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</row>
    <row r="56" spans="1:34" s="34" customFormat="1">
      <c r="A56" s="6"/>
      <c r="B56" s="43"/>
      <c r="C56" s="43"/>
      <c r="D56" s="43"/>
      <c r="E56" s="44"/>
      <c r="F56" s="114"/>
      <c r="G56" s="46"/>
      <c r="H56" s="47"/>
      <c r="I56" s="48"/>
      <c r="K56" s="35"/>
      <c r="L56" s="35"/>
      <c r="M56" s="36"/>
      <c r="N56" s="6"/>
      <c r="O56" s="120"/>
      <c r="P56" s="120"/>
      <c r="Q56" s="120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</row>
    <row r="57" spans="1:34" s="34" customFormat="1">
      <c r="A57" s="6"/>
      <c r="B57" s="43"/>
      <c r="C57" s="43"/>
      <c r="D57" s="43"/>
      <c r="E57" s="44"/>
      <c r="F57" s="114"/>
      <c r="G57" s="46"/>
      <c r="H57" s="47"/>
      <c r="I57" s="48"/>
      <c r="K57" s="35"/>
      <c r="L57" s="35"/>
      <c r="M57" s="36"/>
      <c r="N57" s="6"/>
      <c r="O57" s="120"/>
      <c r="P57" s="120"/>
      <c r="Q57" s="120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</row>
    <row r="58" spans="1:34" s="34" customFormat="1">
      <c r="A58" s="6"/>
      <c r="B58" s="43"/>
      <c r="C58" s="43"/>
      <c r="D58" s="43"/>
      <c r="E58" s="44"/>
      <c r="F58" s="114"/>
      <c r="G58" s="46"/>
      <c r="H58" s="47"/>
      <c r="I58" s="48"/>
      <c r="K58" s="35"/>
      <c r="L58" s="35"/>
      <c r="M58" s="36"/>
      <c r="N58" s="6"/>
      <c r="O58" s="120"/>
      <c r="P58" s="120"/>
      <c r="Q58" s="120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</row>
    <row r="59" spans="1:34" s="34" customFormat="1">
      <c r="A59" s="6"/>
      <c r="B59" s="43"/>
      <c r="C59" s="43"/>
      <c r="D59" s="43"/>
      <c r="E59" s="44"/>
      <c r="F59" s="114"/>
      <c r="G59" s="46"/>
      <c r="H59" s="47"/>
      <c r="I59" s="48"/>
      <c r="K59" s="35"/>
      <c r="L59" s="35"/>
      <c r="M59" s="36"/>
      <c r="N59" s="6"/>
      <c r="O59" s="120"/>
      <c r="P59" s="120"/>
      <c r="Q59" s="120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</row>
    <row r="60" spans="1:34" s="34" customFormat="1">
      <c r="A60" s="6"/>
      <c r="B60" s="43"/>
      <c r="C60" s="43"/>
      <c r="D60" s="43"/>
      <c r="E60" s="44"/>
      <c r="F60" s="114"/>
      <c r="G60" s="46"/>
      <c r="H60" s="47"/>
      <c r="I60" s="48"/>
      <c r="K60" s="35"/>
      <c r="L60" s="35"/>
      <c r="M60" s="36"/>
      <c r="N60" s="6"/>
      <c r="O60" s="120"/>
      <c r="P60" s="120"/>
      <c r="Q60" s="120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</row>
    <row r="61" spans="1:34" s="34" customFormat="1">
      <c r="A61" s="6"/>
      <c r="B61" s="43"/>
      <c r="C61" s="43"/>
      <c r="D61" s="43"/>
      <c r="E61" s="44"/>
      <c r="F61" s="114"/>
      <c r="G61" s="46"/>
      <c r="H61" s="47"/>
      <c r="I61" s="48"/>
      <c r="K61" s="35"/>
      <c r="L61" s="35"/>
      <c r="M61" s="36"/>
      <c r="N61" s="6"/>
      <c r="O61" s="120"/>
      <c r="P61" s="120"/>
      <c r="Q61" s="120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</row>
    <row r="62" spans="1:34" s="34" customFormat="1">
      <c r="A62" s="6"/>
      <c r="B62" s="43"/>
      <c r="C62" s="43"/>
      <c r="D62" s="43"/>
      <c r="E62" s="44"/>
      <c r="F62" s="114"/>
      <c r="G62" s="46"/>
      <c r="H62" s="47"/>
      <c r="I62" s="48"/>
      <c r="K62" s="35"/>
      <c r="L62" s="35"/>
      <c r="M62" s="36"/>
      <c r="N62" s="6"/>
      <c r="O62" s="120"/>
      <c r="P62" s="120"/>
      <c r="Q62" s="120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</row>
    <row r="63" spans="1:34" s="34" customFormat="1">
      <c r="A63" s="6"/>
      <c r="B63" s="43"/>
      <c r="C63" s="43"/>
      <c r="D63" s="43"/>
      <c r="E63" s="44"/>
      <c r="F63" s="114"/>
      <c r="G63" s="46"/>
      <c r="H63" s="47"/>
      <c r="I63" s="48"/>
      <c r="K63" s="35"/>
      <c r="L63" s="35"/>
      <c r="M63" s="36"/>
      <c r="N63" s="6"/>
      <c r="O63" s="120"/>
      <c r="P63" s="120"/>
      <c r="Q63" s="120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</row>
    <row r="64" spans="1:34" s="34" customFormat="1">
      <c r="A64" s="6"/>
      <c r="B64" s="43"/>
      <c r="C64" s="43"/>
      <c r="D64" s="43"/>
      <c r="E64" s="44"/>
      <c r="F64" s="114"/>
      <c r="G64" s="46"/>
      <c r="H64" s="47"/>
      <c r="I64" s="48"/>
      <c r="K64" s="35"/>
      <c r="L64" s="35"/>
      <c r="M64" s="36"/>
      <c r="N64" s="6"/>
      <c r="O64" s="120"/>
      <c r="P64" s="120"/>
      <c r="Q64" s="120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</row>
    <row r="65" spans="1:34" s="34" customFormat="1">
      <c r="A65" s="6"/>
      <c r="B65" s="43"/>
      <c r="C65" s="43"/>
      <c r="D65" s="43"/>
      <c r="E65" s="44"/>
      <c r="F65" s="114"/>
      <c r="G65" s="46"/>
      <c r="H65" s="47"/>
      <c r="I65" s="48"/>
      <c r="K65" s="35"/>
      <c r="L65" s="35"/>
      <c r="M65" s="36"/>
      <c r="N65" s="6"/>
      <c r="O65" s="120"/>
      <c r="P65" s="120"/>
      <c r="Q65" s="120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</row>
    <row r="66" spans="1:34" s="34" customFormat="1">
      <c r="A66" s="6"/>
      <c r="B66" s="43"/>
      <c r="C66" s="43"/>
      <c r="D66" s="43"/>
      <c r="E66" s="44"/>
      <c r="F66" s="114"/>
      <c r="G66" s="46"/>
      <c r="H66" s="47"/>
      <c r="I66" s="48"/>
      <c r="K66" s="35"/>
      <c r="L66" s="35"/>
      <c r="M66" s="36"/>
      <c r="N66" s="6"/>
      <c r="O66" s="120"/>
      <c r="P66" s="120"/>
      <c r="Q66" s="120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</row>
    <row r="67" spans="1:34" s="34" customFormat="1">
      <c r="A67" s="6"/>
      <c r="B67" s="43"/>
      <c r="C67" s="43"/>
      <c r="D67" s="43"/>
      <c r="E67" s="44"/>
      <c r="F67" s="114"/>
      <c r="G67" s="46"/>
      <c r="H67" s="47"/>
      <c r="I67" s="48"/>
      <c r="K67" s="35"/>
      <c r="L67" s="35"/>
      <c r="M67" s="36"/>
      <c r="N67" s="6"/>
      <c r="O67" s="120"/>
      <c r="P67" s="120"/>
      <c r="Q67" s="120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</row>
    <row r="68" spans="1:34" s="34" customFormat="1">
      <c r="A68" s="6"/>
      <c r="B68" s="43"/>
      <c r="C68" s="43"/>
      <c r="D68" s="43"/>
      <c r="E68" s="44"/>
      <c r="F68" s="114"/>
      <c r="G68" s="46"/>
      <c r="H68" s="47"/>
      <c r="I68" s="48"/>
      <c r="K68" s="35"/>
      <c r="L68" s="35"/>
      <c r="M68" s="36"/>
      <c r="N68" s="6"/>
      <c r="O68" s="120"/>
      <c r="P68" s="120"/>
      <c r="Q68" s="120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</row>
    <row r="69" spans="1:34" s="34" customFormat="1">
      <c r="A69" s="6"/>
      <c r="B69" s="43"/>
      <c r="C69" s="43"/>
      <c r="D69" s="43"/>
      <c r="E69" s="44"/>
      <c r="F69" s="114"/>
      <c r="G69" s="46"/>
      <c r="H69" s="47"/>
      <c r="I69" s="48"/>
      <c r="K69" s="35"/>
      <c r="L69" s="35"/>
      <c r="M69" s="36"/>
      <c r="N69" s="6"/>
      <c r="O69" s="120"/>
      <c r="P69" s="120"/>
      <c r="Q69" s="120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</row>
    <row r="70" spans="1:34" s="34" customFormat="1">
      <c r="A70" s="6"/>
      <c r="B70" s="43"/>
      <c r="C70" s="43"/>
      <c r="D70" s="43"/>
      <c r="E70" s="44"/>
      <c r="F70" s="114"/>
      <c r="G70" s="46"/>
      <c r="H70" s="47"/>
      <c r="I70" s="48"/>
      <c r="K70" s="35"/>
      <c r="L70" s="35"/>
      <c r="M70" s="36"/>
      <c r="N70" s="6"/>
      <c r="O70" s="120"/>
      <c r="P70" s="120"/>
      <c r="Q70" s="120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</row>
    <row r="71" spans="1:34" s="34" customFormat="1">
      <c r="A71" s="6"/>
      <c r="B71" s="43"/>
      <c r="C71" s="43"/>
      <c r="D71" s="43"/>
      <c r="E71" s="44"/>
      <c r="F71" s="114"/>
      <c r="G71" s="46"/>
      <c r="H71" s="47"/>
      <c r="I71" s="48"/>
      <c r="K71" s="35"/>
      <c r="L71" s="35"/>
      <c r="M71" s="36"/>
      <c r="N71" s="6"/>
      <c r="O71" s="120"/>
      <c r="P71" s="120"/>
      <c r="Q71" s="120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</row>
    <row r="72" spans="1:34" s="34" customFormat="1">
      <c r="A72" s="6"/>
      <c r="B72" s="43"/>
      <c r="C72" s="43"/>
      <c r="D72" s="43"/>
      <c r="E72" s="44"/>
      <c r="F72" s="114"/>
      <c r="G72" s="46"/>
      <c r="H72" s="47"/>
      <c r="I72" s="48"/>
      <c r="K72" s="35"/>
      <c r="L72" s="35"/>
      <c r="M72" s="36"/>
      <c r="N72" s="6"/>
      <c r="O72" s="120"/>
      <c r="P72" s="120"/>
      <c r="Q72" s="120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</row>
    <row r="73" spans="1:34" s="34" customFormat="1">
      <c r="A73" s="6"/>
      <c r="B73" s="43"/>
      <c r="C73" s="43"/>
      <c r="D73" s="43"/>
      <c r="E73" s="44"/>
      <c r="F73" s="114"/>
      <c r="G73" s="46"/>
      <c r="H73" s="47"/>
      <c r="I73" s="48"/>
      <c r="K73" s="35"/>
      <c r="L73" s="35"/>
      <c r="M73" s="36"/>
      <c r="N73" s="6"/>
      <c r="O73" s="120"/>
      <c r="P73" s="120"/>
      <c r="Q73" s="120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</row>
    <row r="74" spans="1:34" s="34" customFormat="1">
      <c r="A74" s="6"/>
      <c r="B74" s="43"/>
      <c r="C74" s="43"/>
      <c r="D74" s="43"/>
      <c r="E74" s="44"/>
      <c r="F74" s="114"/>
      <c r="G74" s="46"/>
      <c r="H74" s="47"/>
      <c r="I74" s="48"/>
      <c r="K74" s="35"/>
      <c r="L74" s="35"/>
      <c r="M74" s="36"/>
      <c r="N74" s="6"/>
      <c r="O74" s="120"/>
      <c r="P74" s="120"/>
      <c r="Q74" s="120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</row>
    <row r="75" spans="1:34" s="34" customFormat="1">
      <c r="A75" s="6"/>
      <c r="B75" s="43"/>
      <c r="C75" s="43"/>
      <c r="D75" s="43"/>
      <c r="E75" s="44"/>
      <c r="F75" s="114"/>
      <c r="G75" s="46"/>
      <c r="H75" s="47"/>
      <c r="I75" s="48"/>
      <c r="K75" s="35"/>
      <c r="L75" s="35"/>
      <c r="M75" s="36"/>
      <c r="N75" s="6"/>
      <c r="O75" s="120"/>
      <c r="P75" s="120"/>
      <c r="Q75" s="120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</row>
    <row r="76" spans="1:34" s="34" customFormat="1">
      <c r="A76" s="6"/>
      <c r="B76" s="43"/>
      <c r="C76" s="43"/>
      <c r="D76" s="43"/>
      <c r="E76" s="44"/>
      <c r="F76" s="114"/>
      <c r="G76" s="46"/>
      <c r="H76" s="47"/>
      <c r="I76" s="48"/>
      <c r="K76" s="35"/>
      <c r="L76" s="35"/>
      <c r="M76" s="36"/>
      <c r="N76" s="6"/>
      <c r="O76" s="120"/>
      <c r="P76" s="120"/>
      <c r="Q76" s="120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</row>
    <row r="77" spans="1:34" s="34" customFormat="1">
      <c r="A77" s="6"/>
      <c r="B77" s="43"/>
      <c r="C77" s="43"/>
      <c r="D77" s="43"/>
      <c r="E77" s="44"/>
      <c r="F77" s="114"/>
      <c r="G77" s="46"/>
      <c r="H77" s="47"/>
      <c r="I77" s="48"/>
      <c r="K77" s="35"/>
      <c r="L77" s="35"/>
      <c r="M77" s="36"/>
      <c r="N77" s="6"/>
      <c r="O77" s="120"/>
      <c r="P77" s="120"/>
      <c r="Q77" s="120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</row>
    <row r="78" spans="1:34" s="34" customFormat="1">
      <c r="A78" s="6"/>
      <c r="B78" s="43"/>
      <c r="C78" s="43"/>
      <c r="D78" s="43"/>
      <c r="E78" s="44"/>
      <c r="F78" s="114"/>
      <c r="G78" s="46"/>
      <c r="H78" s="47"/>
      <c r="I78" s="48"/>
      <c r="K78" s="35"/>
      <c r="L78" s="35"/>
      <c r="M78" s="36"/>
      <c r="N78" s="6"/>
      <c r="O78" s="120"/>
      <c r="P78" s="120"/>
      <c r="Q78" s="120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</row>
    <row r="79" spans="1:34" s="34" customFormat="1">
      <c r="A79" s="6"/>
      <c r="B79" s="43"/>
      <c r="C79" s="43"/>
      <c r="D79" s="43"/>
      <c r="E79" s="44"/>
      <c r="F79" s="114"/>
      <c r="G79" s="46"/>
      <c r="H79" s="47"/>
      <c r="I79" s="48"/>
      <c r="K79" s="35"/>
      <c r="L79" s="35"/>
      <c r="M79" s="36"/>
      <c r="N79" s="6"/>
      <c r="O79" s="120"/>
      <c r="P79" s="120"/>
      <c r="Q79" s="120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</row>
    <row r="80" spans="1:34" s="34" customFormat="1">
      <c r="A80" s="6"/>
      <c r="B80" s="43"/>
      <c r="C80" s="43"/>
      <c r="D80" s="43"/>
      <c r="E80" s="44"/>
      <c r="F80" s="114"/>
      <c r="G80" s="46"/>
      <c r="H80" s="47"/>
      <c r="I80" s="48"/>
      <c r="K80" s="35"/>
      <c r="L80" s="35"/>
      <c r="M80" s="36"/>
      <c r="N80" s="6"/>
      <c r="O80" s="120"/>
      <c r="P80" s="120"/>
      <c r="Q80" s="120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</row>
    <row r="81" spans="1:34" s="34" customFormat="1">
      <c r="A81" s="6"/>
      <c r="B81" s="43"/>
      <c r="C81" s="43"/>
      <c r="D81" s="43"/>
      <c r="E81" s="44"/>
      <c r="F81" s="114"/>
      <c r="G81" s="46"/>
      <c r="H81" s="47"/>
      <c r="I81" s="48"/>
      <c r="K81" s="35"/>
      <c r="L81" s="35"/>
      <c r="M81" s="36"/>
      <c r="N81" s="6"/>
      <c r="O81" s="120"/>
      <c r="P81" s="120"/>
      <c r="Q81" s="120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</row>
  </sheetData>
  <mergeCells count="5">
    <mergeCell ref="A12:D12"/>
    <mergeCell ref="E14:G14"/>
    <mergeCell ref="H14:J14"/>
    <mergeCell ref="K14:M14"/>
    <mergeCell ref="O14:Q14"/>
  </mergeCells>
  <conditionalFormatting sqref="AB1:AH1 A1:Z1 D3">
    <cfRule type="cellIs" dxfId="5" priority="1" stopIfTrue="1" operator="lessThan">
      <formula>0</formula>
    </cfRule>
  </conditionalFormatting>
  <pageMargins left="0.19685039370078741" right="0.19685039370078741" top="0.59055118110236227" bottom="0.59055118110236227" header="0.31496062992125984" footer="0.31496062992125984"/>
  <pageSetup paperSize="9" scale="68" fitToHeight="6" orientation="landscape" r:id="rId1"/>
  <headerFooter alignWithMargins="0">
    <oddFooter>&amp;R&amp;8stránka&amp;P /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2E6B0-D17A-4CEE-B221-B76FABBBEAD3}">
  <sheetPr>
    <tabColor rgb="FFFFC000"/>
    <pageSetUpPr fitToPage="1"/>
  </sheetPr>
  <dimension ref="A1:AH81"/>
  <sheetViews>
    <sheetView view="pageBreakPreview" topLeftCell="A10" zoomScaleNormal="70" zoomScaleSheetLayoutView="100" workbookViewId="0">
      <selection activeCell="C10" sqref="C10"/>
    </sheetView>
  </sheetViews>
  <sheetFormatPr defaultColWidth="9.140625" defaultRowHeight="12"/>
  <cols>
    <col min="1" max="1" width="7.28515625" style="6" customWidth="1"/>
    <col min="2" max="2" width="12" style="6" customWidth="1"/>
    <col min="3" max="3" width="58.140625" style="6" customWidth="1"/>
    <col min="4" max="4" width="6.140625" style="6" customWidth="1"/>
    <col min="5" max="5" width="9.7109375" style="38" customWidth="1"/>
    <col min="6" max="6" width="15.7109375" style="114" customWidth="1"/>
    <col min="7" max="7" width="18.7109375" style="40" customWidth="1"/>
    <col min="8" max="8" width="9.7109375" style="41" customWidth="1"/>
    <col min="9" max="9" width="15.7109375" style="42" customWidth="1"/>
    <col min="10" max="10" width="18.7109375" style="34" customWidth="1"/>
    <col min="11" max="11" width="9.7109375" style="35" customWidth="1"/>
    <col min="12" max="12" width="15.7109375" style="35" customWidth="1"/>
    <col min="13" max="13" width="18.7109375" style="36" customWidth="1"/>
    <col min="14" max="14" width="9.140625" style="6"/>
    <col min="15" max="15" width="9.140625" style="120"/>
    <col min="16" max="16" width="12.42578125" style="120" bestFit="1" customWidth="1"/>
    <col min="17" max="17" width="17.140625" style="120" bestFit="1" customWidth="1"/>
    <col min="18" max="16384" width="9.140625" style="6"/>
  </cols>
  <sheetData>
    <row r="1" spans="1:34" ht="39" customHeight="1">
      <c r="A1" s="3"/>
      <c r="B1" s="3"/>
      <c r="C1" s="3"/>
      <c r="D1" s="3"/>
      <c r="E1" s="4"/>
      <c r="F1" s="3"/>
      <c r="G1" s="5"/>
      <c r="H1" s="3"/>
      <c r="I1" s="3"/>
      <c r="J1" s="3"/>
      <c r="K1" s="3"/>
      <c r="L1" s="3"/>
      <c r="M1" s="3"/>
      <c r="N1" s="3"/>
      <c r="O1" s="115"/>
      <c r="P1" s="115"/>
      <c r="Q1" s="115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</row>
    <row r="2" spans="1:34" ht="18" customHeight="1">
      <c r="A2" s="7"/>
      <c r="B2" s="1"/>
      <c r="C2" s="2" t="s">
        <v>1</v>
      </c>
      <c r="D2" s="159" t="s">
        <v>27</v>
      </c>
      <c r="E2" s="7"/>
      <c r="F2" s="8"/>
      <c r="G2" s="9"/>
      <c r="H2" s="10"/>
      <c r="I2" s="10"/>
      <c r="J2" s="10"/>
      <c r="K2" s="11"/>
      <c r="L2" s="11"/>
      <c r="M2" s="11"/>
      <c r="N2" s="10"/>
      <c r="O2" s="116"/>
      <c r="P2" s="117"/>
      <c r="Q2" s="116"/>
      <c r="R2" s="10"/>
      <c r="S2" s="11"/>
      <c r="T2" s="10"/>
      <c r="U2" s="11"/>
      <c r="V2" s="10"/>
      <c r="W2" s="11"/>
      <c r="X2" s="10"/>
      <c r="Y2" s="11"/>
      <c r="Z2" s="10"/>
      <c r="AA2" s="11"/>
      <c r="AB2" s="10"/>
      <c r="AC2" s="11"/>
      <c r="AD2" s="10"/>
      <c r="AE2" s="12"/>
      <c r="AF2" s="13"/>
      <c r="AG2" s="14"/>
      <c r="AH2" s="15"/>
    </row>
    <row r="3" spans="1:34" ht="18" customHeight="1">
      <c r="A3" s="7"/>
      <c r="B3" s="1"/>
      <c r="C3" s="2" t="s">
        <v>2</v>
      </c>
      <c r="D3" s="159" t="s">
        <v>68</v>
      </c>
      <c r="E3" s="7"/>
      <c r="F3" s="8"/>
      <c r="G3" s="9"/>
      <c r="H3" s="10"/>
      <c r="I3" s="10"/>
      <c r="J3" s="10"/>
      <c r="K3" s="11"/>
      <c r="L3" s="11"/>
      <c r="M3" s="11"/>
      <c r="N3" s="10"/>
      <c r="O3" s="116"/>
      <c r="P3" s="117"/>
      <c r="Q3" s="116"/>
      <c r="R3" s="10"/>
      <c r="S3" s="11"/>
      <c r="T3" s="10"/>
      <c r="U3" s="11"/>
      <c r="V3" s="10"/>
      <c r="W3" s="11"/>
      <c r="X3" s="10"/>
      <c r="Y3" s="11"/>
      <c r="Z3" s="10"/>
      <c r="AA3" s="11"/>
      <c r="AB3" s="10"/>
      <c r="AC3" s="11"/>
      <c r="AD3" s="10"/>
      <c r="AE3" s="12"/>
      <c r="AF3" s="13"/>
      <c r="AG3" s="14"/>
      <c r="AH3" s="15"/>
    </row>
    <row r="4" spans="1:34" ht="18" customHeight="1">
      <c r="A4" s="7"/>
      <c r="B4" s="1"/>
      <c r="C4" s="16" t="s">
        <v>3</v>
      </c>
      <c r="D4" s="17" t="s">
        <v>29</v>
      </c>
      <c r="E4" s="7"/>
      <c r="F4" s="8"/>
      <c r="G4" s="9"/>
      <c r="H4" s="10"/>
      <c r="I4" s="10"/>
      <c r="J4" s="10"/>
      <c r="K4" s="11"/>
      <c r="L4" s="11"/>
      <c r="M4" s="11"/>
      <c r="N4" s="10"/>
      <c r="O4" s="116"/>
      <c r="P4" s="117"/>
      <c r="Q4" s="116"/>
      <c r="R4" s="10"/>
      <c r="S4" s="11"/>
      <c r="T4" s="10"/>
      <c r="U4" s="11"/>
      <c r="V4" s="10"/>
      <c r="W4" s="11"/>
      <c r="X4" s="10"/>
      <c r="Y4" s="11"/>
      <c r="Z4" s="10"/>
      <c r="AA4" s="11"/>
      <c r="AB4" s="10"/>
      <c r="AC4" s="11"/>
      <c r="AD4" s="10"/>
      <c r="AE4" s="12"/>
      <c r="AF4" s="13"/>
      <c r="AG4" s="14"/>
      <c r="AH4" s="15"/>
    </row>
    <row r="5" spans="1:34" ht="18" customHeight="1">
      <c r="A5" s="1"/>
      <c r="B5" s="1"/>
      <c r="C5" s="16" t="s">
        <v>4</v>
      </c>
      <c r="D5" s="17"/>
      <c r="E5" s="1"/>
      <c r="F5" s="18"/>
      <c r="G5" s="9"/>
      <c r="H5" s="19"/>
      <c r="I5" s="19"/>
      <c r="J5" s="19"/>
      <c r="K5" s="20"/>
      <c r="L5" s="20"/>
      <c r="M5" s="20"/>
      <c r="N5" s="19"/>
      <c r="O5" s="118"/>
      <c r="P5" s="119"/>
      <c r="Q5" s="118"/>
      <c r="R5" s="19"/>
      <c r="S5" s="20"/>
      <c r="T5" s="19"/>
      <c r="U5" s="20"/>
      <c r="V5" s="19"/>
      <c r="W5" s="20"/>
      <c r="X5" s="19"/>
      <c r="Y5" s="20"/>
      <c r="Z5" s="19"/>
      <c r="AA5" s="20"/>
      <c r="AB5" s="19"/>
      <c r="AC5" s="20"/>
      <c r="AD5" s="19"/>
      <c r="AE5" s="21"/>
      <c r="AF5" s="22"/>
      <c r="AG5" s="23"/>
      <c r="AH5" s="24"/>
    </row>
    <row r="6" spans="1:34" ht="18" customHeight="1">
      <c r="A6" s="1"/>
      <c r="B6" s="1"/>
      <c r="C6" s="2" t="s">
        <v>5</v>
      </c>
      <c r="D6" s="17" t="s">
        <v>6</v>
      </c>
      <c r="E6" s="1"/>
      <c r="F6" s="18"/>
      <c r="G6" s="9"/>
      <c r="H6" s="19"/>
      <c r="I6" s="19"/>
      <c r="J6" s="19"/>
      <c r="K6" s="20"/>
      <c r="L6" s="20"/>
      <c r="M6" s="20"/>
      <c r="N6" s="19"/>
      <c r="O6" s="118"/>
      <c r="P6" s="119"/>
      <c r="Q6" s="118"/>
      <c r="R6" s="19"/>
      <c r="S6" s="20"/>
      <c r="T6" s="19"/>
      <c r="U6" s="20"/>
      <c r="V6" s="19"/>
      <c r="W6" s="20"/>
      <c r="X6" s="19"/>
      <c r="Y6" s="20"/>
      <c r="Z6" s="19"/>
      <c r="AA6" s="20"/>
      <c r="AB6" s="19"/>
      <c r="AC6" s="20"/>
      <c r="AD6" s="19"/>
      <c r="AE6" s="21"/>
      <c r="AF6" s="22"/>
      <c r="AG6" s="23"/>
      <c r="AH6" s="24"/>
    </row>
    <row r="7" spans="1:34" ht="18" customHeight="1">
      <c r="A7" s="1"/>
      <c r="B7" s="1"/>
      <c r="C7" s="2" t="s">
        <v>7</v>
      </c>
      <c r="D7" s="25" t="s">
        <v>28</v>
      </c>
      <c r="E7" s="1"/>
      <c r="F7" s="18"/>
      <c r="G7" s="9"/>
      <c r="H7" s="19"/>
      <c r="I7" s="19"/>
      <c r="J7" s="19"/>
      <c r="K7" s="20"/>
      <c r="L7" s="20"/>
      <c r="M7" s="20"/>
      <c r="N7" s="19"/>
      <c r="O7" s="118"/>
      <c r="P7" s="119"/>
      <c r="Q7" s="118"/>
      <c r="R7" s="19"/>
      <c r="S7" s="20"/>
      <c r="T7" s="19"/>
      <c r="U7" s="20"/>
      <c r="V7" s="19"/>
      <c r="W7" s="20"/>
      <c r="X7" s="19"/>
      <c r="Y7" s="20"/>
      <c r="Z7" s="19"/>
      <c r="AA7" s="20"/>
      <c r="AB7" s="19"/>
      <c r="AC7" s="20"/>
      <c r="AD7" s="19"/>
      <c r="AE7" s="21"/>
      <c r="AF7" s="22"/>
      <c r="AG7" s="23"/>
      <c r="AH7" s="24"/>
    </row>
    <row r="8" spans="1:34" ht="18" customHeight="1">
      <c r="A8" s="1"/>
      <c r="B8" s="1"/>
      <c r="C8" s="2" t="s">
        <v>8</v>
      </c>
      <c r="D8" s="26"/>
      <c r="E8" s="1"/>
      <c r="F8" s="18"/>
      <c r="G8" s="9"/>
      <c r="H8" s="19"/>
      <c r="I8" s="19"/>
      <c r="J8" s="19"/>
      <c r="K8" s="20"/>
      <c r="L8" s="20"/>
      <c r="M8" s="20"/>
      <c r="N8" s="19"/>
      <c r="O8" s="118"/>
      <c r="P8" s="119"/>
      <c r="Q8" s="118"/>
      <c r="R8" s="19"/>
      <c r="S8" s="20"/>
      <c r="T8" s="19"/>
      <c r="U8" s="20"/>
      <c r="V8" s="19"/>
      <c r="W8" s="20"/>
      <c r="X8" s="19"/>
      <c r="Y8" s="20"/>
      <c r="Z8" s="19"/>
      <c r="AA8" s="20"/>
      <c r="AB8" s="19"/>
      <c r="AC8" s="20"/>
      <c r="AD8" s="19"/>
      <c r="AE8" s="21"/>
      <c r="AF8" s="22"/>
      <c r="AG8" s="23"/>
      <c r="AH8" s="24"/>
    </row>
    <row r="9" spans="1:34" ht="18" customHeight="1">
      <c r="B9" s="27"/>
      <c r="C9" s="28"/>
      <c r="D9" s="29"/>
      <c r="E9" s="30"/>
      <c r="F9" s="30"/>
      <c r="G9" s="31"/>
      <c r="H9" s="32"/>
      <c r="I9" s="33"/>
    </row>
    <row r="10" spans="1:34" ht="18" customHeight="1">
      <c r="B10" s="37" t="s">
        <v>149</v>
      </c>
      <c r="C10" s="199"/>
      <c r="F10" s="39"/>
    </row>
    <row r="11" spans="1:34" ht="18" customHeight="1">
      <c r="B11" s="43"/>
      <c r="C11" s="43"/>
      <c r="D11" s="43"/>
      <c r="E11" s="44"/>
      <c r="F11" s="45"/>
      <c r="G11" s="46"/>
      <c r="H11" s="47"/>
      <c r="I11" s="48"/>
    </row>
    <row r="12" spans="1:34" ht="18" customHeight="1">
      <c r="A12" s="205" t="s">
        <v>86</v>
      </c>
      <c r="B12" s="206"/>
      <c r="C12" s="206"/>
      <c r="D12" s="206"/>
      <c r="E12" s="44"/>
      <c r="F12" s="45"/>
      <c r="G12" s="46"/>
      <c r="H12" s="47"/>
      <c r="I12" s="48"/>
    </row>
    <row r="13" spans="1:34" ht="18" customHeight="1">
      <c r="B13" s="43"/>
      <c r="C13" s="43"/>
      <c r="D13" s="43"/>
      <c r="E13" s="44"/>
      <c r="F13" s="45"/>
      <c r="G13" s="46"/>
      <c r="H13" s="47"/>
      <c r="I13" s="48"/>
    </row>
    <row r="14" spans="1:34" ht="24.95" customHeight="1">
      <c r="A14" s="49" t="s">
        <v>9</v>
      </c>
      <c r="B14" s="158" t="s">
        <v>57</v>
      </c>
      <c r="C14" s="43"/>
      <c r="D14" s="43"/>
      <c r="E14" s="207" t="s">
        <v>0</v>
      </c>
      <c r="F14" s="207"/>
      <c r="G14" s="207"/>
      <c r="H14" s="208" t="s">
        <v>10</v>
      </c>
      <c r="I14" s="208"/>
      <c r="J14" s="208"/>
      <c r="K14" s="209" t="s">
        <v>11</v>
      </c>
      <c r="L14" s="209"/>
      <c r="M14" s="209"/>
      <c r="O14" s="210"/>
      <c r="P14" s="210"/>
      <c r="Q14" s="210"/>
    </row>
    <row r="15" spans="1:34" s="61" customFormat="1" ht="24" customHeight="1">
      <c r="A15" s="50" t="s">
        <v>12</v>
      </c>
      <c r="B15" s="51" t="s">
        <v>13</v>
      </c>
      <c r="C15" s="50" t="s">
        <v>13</v>
      </c>
      <c r="D15" s="51" t="s">
        <v>14</v>
      </c>
      <c r="E15" s="52" t="s">
        <v>15</v>
      </c>
      <c r="F15" s="53" t="s">
        <v>16</v>
      </c>
      <c r="G15" s="54" t="s">
        <v>17</v>
      </c>
      <c r="H15" s="55" t="s">
        <v>15</v>
      </c>
      <c r="I15" s="56" t="s">
        <v>18</v>
      </c>
      <c r="J15" s="57" t="s">
        <v>17</v>
      </c>
      <c r="K15" s="58" t="s">
        <v>15</v>
      </c>
      <c r="L15" s="59" t="s">
        <v>18</v>
      </c>
      <c r="M15" s="60" t="s">
        <v>19</v>
      </c>
      <c r="O15" s="148"/>
      <c r="P15" s="149"/>
      <c r="Q15" s="150"/>
    </row>
    <row r="16" spans="1:34" s="61" customFormat="1" ht="24" customHeight="1">
      <c r="A16" s="62" t="s">
        <v>30</v>
      </c>
      <c r="B16" s="63" t="s">
        <v>31</v>
      </c>
      <c r="C16" s="64"/>
      <c r="D16" s="64"/>
      <c r="E16" s="64"/>
      <c r="F16" s="65"/>
      <c r="G16" s="66"/>
      <c r="H16" s="66"/>
      <c r="I16" s="66"/>
      <c r="J16" s="66"/>
      <c r="K16" s="66"/>
      <c r="L16" s="66"/>
      <c r="M16" s="66"/>
      <c r="O16" s="66"/>
      <c r="P16" s="66"/>
      <c r="Q16" s="66"/>
    </row>
    <row r="17" spans="1:17" s="71" customFormat="1" ht="38.25">
      <c r="A17" s="141" t="s">
        <v>71</v>
      </c>
      <c r="B17" s="139" t="s">
        <v>41</v>
      </c>
      <c r="C17" s="140" t="s">
        <v>42</v>
      </c>
      <c r="D17" s="142" t="s">
        <v>35</v>
      </c>
      <c r="E17" s="167">
        <v>826</v>
      </c>
      <c r="F17" s="168">
        <v>55.24</v>
      </c>
      <c r="G17" s="138">
        <f t="shared" ref="G17" si="0">IF(ISBLANK(F17),"",(E17*F17))</f>
        <v>45628.240000000005</v>
      </c>
      <c r="H17" s="136">
        <f>-E19</f>
        <v>-702.7</v>
      </c>
      <c r="I17" s="137">
        <f>F17</f>
        <v>55.24</v>
      </c>
      <c r="J17" s="73">
        <f t="shared" ref="J17:J19" si="1">IF(ISBLANK(I17),"",(H17*I17))</f>
        <v>-38817.148000000001</v>
      </c>
      <c r="K17" s="68">
        <f>E17+H17</f>
        <v>123.29999999999995</v>
      </c>
      <c r="L17" s="69">
        <f t="shared" ref="L17" si="2">F17</f>
        <v>55.24</v>
      </c>
      <c r="M17" s="70">
        <f t="shared" ref="M17" si="3">IF(ISBLANK(L17),"",(K17*L17))</f>
        <v>6811.0919999999978</v>
      </c>
      <c r="O17" s="121"/>
      <c r="P17" s="122"/>
      <c r="Q17" s="194"/>
    </row>
    <row r="18" spans="1:17" s="61" customFormat="1">
      <c r="A18" s="50"/>
      <c r="B18" s="51"/>
      <c r="C18" s="160" t="s">
        <v>115</v>
      </c>
      <c r="D18" s="51"/>
      <c r="E18" s="52"/>
      <c r="F18" s="53"/>
      <c r="G18" s="54"/>
      <c r="H18" s="55"/>
      <c r="I18" s="56"/>
      <c r="J18" s="73" t="str">
        <f t="shared" si="1"/>
        <v/>
      </c>
      <c r="K18" s="58"/>
      <c r="L18" s="59"/>
      <c r="M18" s="60"/>
      <c r="O18" s="121"/>
      <c r="P18" s="149"/>
      <c r="Q18" s="194"/>
    </row>
    <row r="19" spans="1:17" s="61" customFormat="1">
      <c r="A19" s="50"/>
      <c r="B19" s="51"/>
      <c r="C19" s="152" t="s">
        <v>87</v>
      </c>
      <c r="D19" s="153"/>
      <c r="E19" s="154">
        <v>702.7</v>
      </c>
      <c r="F19" s="53"/>
      <c r="G19" s="54"/>
      <c r="H19" s="55"/>
      <c r="I19" s="56"/>
      <c r="J19" s="73" t="str">
        <f t="shared" si="1"/>
        <v/>
      </c>
      <c r="K19" s="58"/>
      <c r="L19" s="59"/>
      <c r="M19" s="60"/>
      <c r="O19" s="121"/>
      <c r="P19" s="149"/>
      <c r="Q19" s="194"/>
    </row>
    <row r="20" spans="1:17" s="61" customFormat="1" ht="24" customHeight="1">
      <c r="A20" s="62" t="s">
        <v>36</v>
      </c>
      <c r="B20" s="63" t="s">
        <v>37</v>
      </c>
      <c r="C20" s="64"/>
      <c r="D20" s="64"/>
      <c r="E20" s="64"/>
      <c r="F20" s="65"/>
      <c r="G20" s="66"/>
      <c r="H20" s="66"/>
      <c r="I20" s="66"/>
      <c r="J20" s="66"/>
      <c r="K20" s="66"/>
      <c r="L20" s="66"/>
      <c r="M20" s="66"/>
      <c r="O20" s="121"/>
      <c r="P20" s="66"/>
      <c r="Q20" s="194"/>
    </row>
    <row r="21" spans="1:17" s="71" customFormat="1" ht="25.5">
      <c r="A21" s="141" t="s">
        <v>88</v>
      </c>
      <c r="B21" s="139" t="s">
        <v>46</v>
      </c>
      <c r="C21" s="140" t="s">
        <v>47</v>
      </c>
      <c r="D21" s="142" t="s">
        <v>35</v>
      </c>
      <c r="E21" s="167">
        <v>908.6</v>
      </c>
      <c r="F21" s="168">
        <v>25.78</v>
      </c>
      <c r="G21" s="138">
        <f t="shared" ref="G21:G24" si="4">IF(ISBLANK(F21),"",(E21*F21))</f>
        <v>23423.708000000002</v>
      </c>
      <c r="H21" s="136">
        <f>-E22</f>
        <v>-772.97</v>
      </c>
      <c r="I21" s="137">
        <f t="shared" ref="I21:I26" si="5">F21</f>
        <v>25.78</v>
      </c>
      <c r="J21" s="73">
        <f t="shared" ref="J21:J27" si="6">IF(ISBLANK(I21),"",(H21*I21))</f>
        <v>-19927.1666</v>
      </c>
      <c r="K21" s="68">
        <f>E21+H21</f>
        <v>135.63</v>
      </c>
      <c r="L21" s="69">
        <f t="shared" ref="L21:L26" si="7">F21</f>
        <v>25.78</v>
      </c>
      <c r="M21" s="70">
        <f t="shared" ref="M21:M26" si="8">IF(ISBLANK(L21),"",(K21*L21))</f>
        <v>3496.5414000000001</v>
      </c>
      <c r="O21" s="121"/>
      <c r="P21" s="122"/>
      <c r="Q21" s="194"/>
    </row>
    <row r="22" spans="1:17" s="71" customFormat="1" ht="15">
      <c r="A22" s="141"/>
      <c r="B22" s="139"/>
      <c r="C22" s="152" t="s">
        <v>89</v>
      </c>
      <c r="D22" s="153"/>
      <c r="E22" s="154">
        <v>772.97</v>
      </c>
      <c r="F22" s="143"/>
      <c r="G22" s="138" t="str">
        <f t="shared" si="4"/>
        <v/>
      </c>
      <c r="H22" s="136"/>
      <c r="I22" s="137"/>
      <c r="J22" s="73"/>
      <c r="K22" s="68"/>
      <c r="L22" s="69"/>
      <c r="M22" s="70"/>
      <c r="O22" s="121"/>
      <c r="P22" s="122"/>
      <c r="Q22" s="194"/>
    </row>
    <row r="23" spans="1:17" s="71" customFormat="1" ht="38.25">
      <c r="A23" s="141" t="s">
        <v>90</v>
      </c>
      <c r="B23" s="139" t="s">
        <v>50</v>
      </c>
      <c r="C23" s="140" t="s">
        <v>51</v>
      </c>
      <c r="D23" s="142" t="s">
        <v>35</v>
      </c>
      <c r="E23" s="167">
        <v>1734.6</v>
      </c>
      <c r="F23" s="168">
        <v>396.71</v>
      </c>
      <c r="G23" s="138">
        <f t="shared" si="4"/>
        <v>688133.16599999997</v>
      </c>
      <c r="H23" s="136">
        <f>-E24</f>
        <v>-1475.67</v>
      </c>
      <c r="I23" s="137">
        <f t="shared" si="5"/>
        <v>396.71</v>
      </c>
      <c r="J23" s="73">
        <f t="shared" si="6"/>
        <v>-585413.04570000002</v>
      </c>
      <c r="K23" s="68">
        <f>E23+H23</f>
        <v>258.92999999999984</v>
      </c>
      <c r="L23" s="69">
        <f t="shared" si="7"/>
        <v>396.71</v>
      </c>
      <c r="M23" s="70">
        <f t="shared" si="8"/>
        <v>102720.12029999994</v>
      </c>
      <c r="O23" s="121"/>
      <c r="P23" s="122"/>
      <c r="Q23" s="194"/>
    </row>
    <row r="24" spans="1:17" s="71" customFormat="1" ht="15">
      <c r="A24" s="141"/>
      <c r="B24" s="139"/>
      <c r="C24" s="152" t="s">
        <v>91</v>
      </c>
      <c r="D24" s="153"/>
      <c r="E24" s="154">
        <v>1475.67</v>
      </c>
      <c r="F24" s="143"/>
      <c r="G24" s="138" t="str">
        <f t="shared" si="4"/>
        <v/>
      </c>
      <c r="H24" s="136"/>
      <c r="I24" s="137"/>
      <c r="J24" s="73"/>
      <c r="K24" s="68"/>
      <c r="L24" s="69"/>
      <c r="M24" s="70"/>
      <c r="O24" s="121"/>
      <c r="P24" s="122"/>
      <c r="Q24" s="194"/>
    </row>
    <row r="25" spans="1:17" s="61" customFormat="1" ht="24" customHeight="1">
      <c r="A25" s="62" t="s">
        <v>38</v>
      </c>
      <c r="B25" s="63" t="s">
        <v>39</v>
      </c>
      <c r="C25" s="64"/>
      <c r="D25" s="64"/>
      <c r="E25" s="64"/>
      <c r="F25" s="65"/>
      <c r="G25" s="66"/>
      <c r="H25" s="66"/>
      <c r="I25" s="66"/>
      <c r="J25" s="66"/>
      <c r="K25" s="66"/>
      <c r="L25" s="66"/>
      <c r="M25" s="66"/>
      <c r="O25" s="121"/>
      <c r="P25" s="66"/>
      <c r="Q25" s="194"/>
    </row>
    <row r="26" spans="1:17" s="71" customFormat="1" ht="12.75">
      <c r="A26" s="169" t="s">
        <v>92</v>
      </c>
      <c r="B26" s="139" t="s">
        <v>53</v>
      </c>
      <c r="C26" s="140" t="s">
        <v>54</v>
      </c>
      <c r="D26" s="142" t="s">
        <v>33</v>
      </c>
      <c r="E26" s="167">
        <v>978.23</v>
      </c>
      <c r="F26" s="168">
        <v>302.5</v>
      </c>
      <c r="G26" s="138">
        <f t="shared" ref="G26:G29" si="9">IF(ISBLANK(F26),"",(E26*F26))</f>
        <v>295914.57500000001</v>
      </c>
      <c r="H26" s="136">
        <v>-89.945999999999998</v>
      </c>
      <c r="I26" s="137">
        <f t="shared" si="5"/>
        <v>302.5</v>
      </c>
      <c r="J26" s="73">
        <f t="shared" si="6"/>
        <v>-27208.665000000001</v>
      </c>
      <c r="K26" s="68">
        <f>E26+H26</f>
        <v>888.28399999999999</v>
      </c>
      <c r="L26" s="69">
        <f t="shared" si="7"/>
        <v>302.5</v>
      </c>
      <c r="M26" s="70">
        <f t="shared" si="8"/>
        <v>268705.90999999997</v>
      </c>
      <c r="O26" s="121"/>
      <c r="P26" s="122"/>
      <c r="Q26" s="194"/>
    </row>
    <row r="27" spans="1:17" s="71" customFormat="1" ht="12.75">
      <c r="A27" s="141"/>
      <c r="B27" s="157" t="s">
        <v>34</v>
      </c>
      <c r="C27" s="155" t="s">
        <v>55</v>
      </c>
      <c r="D27" s="156"/>
      <c r="E27" s="157" t="s">
        <v>34</v>
      </c>
      <c r="F27" s="161"/>
      <c r="G27" s="138" t="str">
        <f t="shared" si="9"/>
        <v/>
      </c>
      <c r="H27" s="136"/>
      <c r="I27" s="137"/>
      <c r="J27" s="73" t="str">
        <f t="shared" si="6"/>
        <v/>
      </c>
      <c r="K27" s="68"/>
      <c r="L27" s="69"/>
      <c r="M27" s="70"/>
      <c r="O27" s="121"/>
      <c r="P27" s="122"/>
      <c r="Q27" s="123"/>
    </row>
    <row r="28" spans="1:17" s="71" customFormat="1" ht="12.75">
      <c r="A28" s="141"/>
      <c r="B28" s="157" t="s">
        <v>34</v>
      </c>
      <c r="C28" s="155" t="s">
        <v>56</v>
      </c>
      <c r="D28" s="156"/>
      <c r="E28" s="157" t="s">
        <v>34</v>
      </c>
      <c r="F28" s="161"/>
      <c r="G28" s="138" t="str">
        <f t="shared" si="9"/>
        <v/>
      </c>
      <c r="H28" s="136"/>
      <c r="I28" s="137"/>
      <c r="J28" s="73"/>
      <c r="K28" s="68"/>
      <c r="L28" s="69"/>
      <c r="M28" s="70"/>
      <c r="O28" s="121"/>
      <c r="P28" s="122"/>
      <c r="Q28" s="123"/>
    </row>
    <row r="29" spans="1:17" s="71" customFormat="1" ht="12.75">
      <c r="A29" s="141"/>
      <c r="B29" s="162" t="s">
        <v>34</v>
      </c>
      <c r="C29" s="152" t="s">
        <v>119</v>
      </c>
      <c r="D29" s="153"/>
      <c r="E29" s="154">
        <f>702.7*0.128</f>
        <v>89.945600000000013</v>
      </c>
      <c r="F29" s="163"/>
      <c r="G29" s="138" t="str">
        <f t="shared" si="9"/>
        <v/>
      </c>
      <c r="H29" s="136"/>
      <c r="I29" s="137"/>
      <c r="J29" s="73"/>
      <c r="K29" s="68"/>
      <c r="L29" s="69"/>
      <c r="M29" s="70"/>
      <c r="O29" s="121"/>
      <c r="P29" s="122"/>
      <c r="Q29" s="123"/>
    </row>
    <row r="30" spans="1:17" s="71" customFormat="1" ht="15">
      <c r="A30" s="144"/>
      <c r="B30" s="144"/>
      <c r="C30" s="145"/>
      <c r="D30" s="144"/>
      <c r="E30" s="146"/>
      <c r="F30" s="143"/>
      <c r="G30" s="138"/>
      <c r="H30" s="136"/>
      <c r="I30" s="137"/>
      <c r="J30" s="73"/>
      <c r="K30" s="68"/>
      <c r="L30" s="69"/>
      <c r="M30" s="70"/>
      <c r="O30" s="121"/>
      <c r="P30" s="122"/>
      <c r="Q30" s="123"/>
    </row>
    <row r="31" spans="1:17" s="75" customFormat="1" ht="18" customHeight="1">
      <c r="A31" s="130"/>
      <c r="B31" s="130"/>
      <c r="C31" s="130"/>
      <c r="D31" s="130"/>
      <c r="E31" s="131"/>
      <c r="F31" s="130"/>
      <c r="G31" s="72">
        <f>SUBTOTAL(9,G17:G29)</f>
        <v>1053099.689</v>
      </c>
      <c r="H31" s="132"/>
      <c r="I31" s="133"/>
      <c r="J31" s="73">
        <f>SUBTOTAL(9,J17:J29)</f>
        <v>-671366.0253000001</v>
      </c>
      <c r="K31" s="134"/>
      <c r="L31" s="135"/>
      <c r="M31" s="74">
        <f>SUBTOTAL(9,M17:M29)</f>
        <v>381733.66369999992</v>
      </c>
      <c r="O31" s="124"/>
      <c r="P31" s="124"/>
      <c r="Q31" s="123"/>
    </row>
    <row r="32" spans="1:17" s="87" customFormat="1" ht="24.95" customHeight="1" thickBot="1">
      <c r="A32" s="76"/>
      <c r="B32" s="77"/>
      <c r="C32" s="78"/>
      <c r="D32" s="79"/>
      <c r="E32" s="80"/>
      <c r="F32" s="81"/>
      <c r="G32" s="82"/>
      <c r="H32" s="83"/>
      <c r="I32" s="84"/>
      <c r="J32" s="85"/>
      <c r="K32" s="147"/>
      <c r="L32" s="147"/>
      <c r="M32" s="86"/>
      <c r="O32" s="125"/>
      <c r="P32" s="125"/>
      <c r="Q32" s="126"/>
    </row>
    <row r="33" spans="1:19" s="87" customFormat="1" ht="24.95" customHeight="1" thickBot="1">
      <c r="A33" s="88"/>
      <c r="B33" s="89"/>
      <c r="C33" s="90" t="s">
        <v>20</v>
      </c>
      <c r="D33" s="91"/>
      <c r="E33" s="92"/>
      <c r="F33" s="93"/>
      <c r="G33" s="94">
        <f>SUBTOTAL(9,G17:G32)</f>
        <v>1053099.689</v>
      </c>
      <c r="H33" s="95"/>
      <c r="I33" s="95"/>
      <c r="J33" s="96">
        <f>SUBTOTAL(9,J17:J32)</f>
        <v>-671366.0253000001</v>
      </c>
      <c r="K33" s="95"/>
      <c r="L33" s="95"/>
      <c r="M33" s="97">
        <f>SUBTOTAL(9,M17:M32)</f>
        <v>381733.66369999992</v>
      </c>
      <c r="N33" s="98"/>
      <c r="O33" s="127"/>
      <c r="P33" s="127"/>
      <c r="Q33" s="128"/>
      <c r="R33" s="100"/>
      <c r="S33" s="100"/>
    </row>
    <row r="34" spans="1:19" s="87" customFormat="1" ht="24.95" customHeight="1">
      <c r="B34" s="101"/>
      <c r="C34" s="102"/>
      <c r="D34" s="103"/>
      <c r="E34" s="104"/>
      <c r="F34" s="81"/>
      <c r="G34" s="105"/>
      <c r="H34" s="106"/>
      <c r="I34" s="107"/>
      <c r="J34" s="98"/>
      <c r="K34" s="99"/>
      <c r="L34" s="99"/>
      <c r="M34" s="100"/>
      <c r="O34" s="125"/>
      <c r="P34" s="125"/>
      <c r="Q34" s="125"/>
    </row>
    <row r="35" spans="1:19" s="108" customFormat="1" ht="24.95" customHeight="1">
      <c r="B35" s="109" t="s">
        <v>21</v>
      </c>
      <c r="C35" s="110" t="s">
        <v>22</v>
      </c>
      <c r="E35" s="111"/>
      <c r="G35" s="110" t="s">
        <v>23</v>
      </c>
      <c r="H35" s="106"/>
      <c r="I35" s="112"/>
      <c r="J35" s="98"/>
      <c r="K35" s="113" t="s">
        <v>24</v>
      </c>
      <c r="L35" s="100"/>
      <c r="M35" s="100"/>
      <c r="O35" s="129"/>
      <c r="P35" s="129"/>
      <c r="Q35" s="129"/>
    </row>
    <row r="36" spans="1:19" s="108" customFormat="1" ht="24.95" customHeight="1">
      <c r="B36" s="109"/>
      <c r="C36" s="110"/>
      <c r="E36" s="111"/>
      <c r="G36" s="110"/>
      <c r="H36" s="106"/>
      <c r="I36" s="112"/>
      <c r="J36" s="98"/>
      <c r="K36" s="113"/>
      <c r="L36" s="100"/>
      <c r="M36" s="100"/>
      <c r="O36" s="129"/>
      <c r="P36" s="129"/>
      <c r="Q36" s="129"/>
    </row>
    <row r="37" spans="1:19" s="108" customFormat="1" ht="24.95" customHeight="1">
      <c r="B37" s="109" t="s">
        <v>25</v>
      </c>
      <c r="C37" s="109" t="s">
        <v>26</v>
      </c>
      <c r="E37" s="111"/>
      <c r="G37" s="109" t="s">
        <v>25</v>
      </c>
      <c r="H37" s="106"/>
      <c r="I37" s="112"/>
      <c r="J37" s="98"/>
      <c r="K37" s="109" t="s">
        <v>25</v>
      </c>
      <c r="L37" s="100"/>
      <c r="M37" s="100"/>
      <c r="O37" s="129"/>
      <c r="P37" s="129"/>
      <c r="Q37" s="129"/>
    </row>
    <row r="38" spans="1:19">
      <c r="B38" s="43"/>
      <c r="C38" s="43"/>
      <c r="D38" s="43"/>
      <c r="E38" s="44"/>
      <c r="G38" s="46"/>
      <c r="H38" s="47"/>
      <c r="I38" s="48"/>
    </row>
    <row r="39" spans="1:19">
      <c r="B39" s="43"/>
      <c r="C39" s="43"/>
      <c r="D39" s="43"/>
      <c r="E39" s="44"/>
      <c r="G39" s="46"/>
      <c r="H39" s="47"/>
      <c r="I39" s="48"/>
    </row>
    <row r="40" spans="1:19">
      <c r="B40" s="43"/>
      <c r="C40" s="43"/>
      <c r="D40" s="43"/>
      <c r="E40" s="44"/>
      <c r="G40" s="46"/>
      <c r="H40" s="47"/>
      <c r="I40" s="48"/>
    </row>
    <row r="41" spans="1:19">
      <c r="B41" s="43"/>
      <c r="C41" s="43"/>
      <c r="D41" s="43"/>
      <c r="E41" s="44"/>
      <c r="G41" s="46"/>
      <c r="H41" s="47"/>
      <c r="I41" s="48"/>
    </row>
    <row r="42" spans="1:19">
      <c r="B42" s="43"/>
      <c r="C42" s="43"/>
      <c r="D42" s="43"/>
      <c r="E42" s="44"/>
      <c r="G42" s="46"/>
      <c r="H42" s="47"/>
      <c r="I42" s="48"/>
    </row>
    <row r="43" spans="1:19">
      <c r="B43" s="43"/>
      <c r="C43" s="43"/>
      <c r="D43" s="43"/>
      <c r="E43" s="44"/>
      <c r="G43" s="46"/>
      <c r="H43" s="47"/>
      <c r="I43" s="48"/>
    </row>
    <row r="44" spans="1:19">
      <c r="B44" s="43"/>
      <c r="C44" s="43"/>
      <c r="D44" s="43"/>
      <c r="E44" s="44"/>
      <c r="G44" s="46"/>
      <c r="H44" s="47"/>
      <c r="I44" s="48"/>
    </row>
    <row r="45" spans="1:19">
      <c r="B45" s="43"/>
      <c r="C45" s="43"/>
      <c r="D45" s="43"/>
      <c r="E45" s="44"/>
      <c r="G45" s="46"/>
      <c r="H45" s="47"/>
      <c r="I45" s="48"/>
    </row>
    <row r="46" spans="1:19">
      <c r="B46" s="43"/>
      <c r="C46" s="43"/>
      <c r="D46" s="43"/>
      <c r="E46" s="44"/>
      <c r="G46" s="46"/>
      <c r="H46" s="47"/>
      <c r="I46" s="48"/>
    </row>
    <row r="47" spans="1:19">
      <c r="B47" s="43"/>
      <c r="C47" s="43"/>
      <c r="D47" s="43"/>
      <c r="E47" s="44"/>
      <c r="G47" s="46"/>
      <c r="H47" s="47"/>
      <c r="I47" s="48"/>
    </row>
    <row r="48" spans="1:19">
      <c r="B48" s="43"/>
      <c r="C48" s="43"/>
      <c r="D48" s="43"/>
      <c r="E48" s="44"/>
      <c r="G48" s="46"/>
      <c r="H48" s="47"/>
      <c r="I48" s="48"/>
    </row>
    <row r="49" spans="1:34">
      <c r="B49" s="43"/>
      <c r="C49" s="43"/>
      <c r="D49" s="43"/>
      <c r="E49" s="44"/>
      <c r="G49" s="46"/>
      <c r="H49" s="47"/>
      <c r="I49" s="48"/>
    </row>
    <row r="50" spans="1:34">
      <c r="B50" s="43"/>
      <c r="C50" s="43"/>
      <c r="D50" s="43"/>
      <c r="E50" s="44"/>
      <c r="G50" s="46"/>
      <c r="H50" s="47"/>
      <c r="I50" s="48"/>
    </row>
    <row r="51" spans="1:34" s="34" customFormat="1">
      <c r="A51" s="6"/>
      <c r="B51" s="43"/>
      <c r="C51" s="43"/>
      <c r="D51" s="43"/>
      <c r="E51" s="44"/>
      <c r="F51" s="114"/>
      <c r="G51" s="46"/>
      <c r="H51" s="47"/>
      <c r="I51" s="48"/>
      <c r="K51" s="35"/>
      <c r="L51" s="35"/>
      <c r="M51" s="36"/>
      <c r="N51" s="6"/>
      <c r="O51" s="120"/>
      <c r="P51" s="120"/>
      <c r="Q51" s="120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</row>
    <row r="52" spans="1:34" s="34" customFormat="1">
      <c r="A52" s="6"/>
      <c r="B52" s="43"/>
      <c r="C52" s="43"/>
      <c r="D52" s="43"/>
      <c r="E52" s="44"/>
      <c r="F52" s="114"/>
      <c r="G52" s="46"/>
      <c r="H52" s="47"/>
      <c r="I52" s="48"/>
      <c r="K52" s="35"/>
      <c r="L52" s="35"/>
      <c r="M52" s="36"/>
      <c r="N52" s="6"/>
      <c r="O52" s="120"/>
      <c r="P52" s="120"/>
      <c r="Q52" s="120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</row>
    <row r="53" spans="1:34" s="34" customFormat="1">
      <c r="A53" s="6"/>
      <c r="B53" s="43"/>
      <c r="C53" s="43"/>
      <c r="D53" s="43"/>
      <c r="E53" s="44"/>
      <c r="F53" s="114"/>
      <c r="G53" s="46"/>
      <c r="H53" s="47"/>
      <c r="I53" s="48"/>
      <c r="K53" s="35"/>
      <c r="L53" s="35"/>
      <c r="M53" s="36"/>
      <c r="N53" s="6"/>
      <c r="O53" s="120"/>
      <c r="P53" s="120"/>
      <c r="Q53" s="120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</row>
    <row r="54" spans="1:34" s="34" customFormat="1">
      <c r="A54" s="6"/>
      <c r="B54" s="43"/>
      <c r="C54" s="43"/>
      <c r="D54" s="43"/>
      <c r="E54" s="44"/>
      <c r="F54" s="114"/>
      <c r="G54" s="46"/>
      <c r="H54" s="47"/>
      <c r="I54" s="48"/>
      <c r="K54" s="35"/>
      <c r="L54" s="35"/>
      <c r="M54" s="36"/>
      <c r="N54" s="6"/>
      <c r="O54" s="120"/>
      <c r="P54" s="120"/>
      <c r="Q54" s="120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</row>
    <row r="55" spans="1:34" s="34" customFormat="1">
      <c r="A55" s="6"/>
      <c r="B55" s="43"/>
      <c r="C55" s="43"/>
      <c r="D55" s="43"/>
      <c r="E55" s="44"/>
      <c r="F55" s="114"/>
      <c r="G55" s="46"/>
      <c r="H55" s="47"/>
      <c r="I55" s="48"/>
      <c r="K55" s="35"/>
      <c r="L55" s="35"/>
      <c r="M55" s="36"/>
      <c r="N55" s="6"/>
      <c r="O55" s="120"/>
      <c r="P55" s="120"/>
      <c r="Q55" s="120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</row>
    <row r="56" spans="1:34" s="34" customFormat="1">
      <c r="A56" s="6"/>
      <c r="B56" s="43"/>
      <c r="C56" s="43"/>
      <c r="D56" s="43"/>
      <c r="E56" s="44"/>
      <c r="F56" s="114"/>
      <c r="G56" s="46"/>
      <c r="H56" s="47"/>
      <c r="I56" s="48"/>
      <c r="K56" s="35"/>
      <c r="L56" s="35"/>
      <c r="M56" s="36"/>
      <c r="N56" s="6"/>
      <c r="O56" s="120"/>
      <c r="P56" s="120"/>
      <c r="Q56" s="120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</row>
    <row r="57" spans="1:34" s="34" customFormat="1">
      <c r="A57" s="6"/>
      <c r="B57" s="43"/>
      <c r="C57" s="43"/>
      <c r="D57" s="43"/>
      <c r="E57" s="44"/>
      <c r="F57" s="114"/>
      <c r="G57" s="46"/>
      <c r="H57" s="47"/>
      <c r="I57" s="48"/>
      <c r="K57" s="35"/>
      <c r="L57" s="35"/>
      <c r="M57" s="36"/>
      <c r="N57" s="6"/>
      <c r="O57" s="120"/>
      <c r="P57" s="120"/>
      <c r="Q57" s="120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</row>
    <row r="58" spans="1:34" s="34" customFormat="1">
      <c r="A58" s="6"/>
      <c r="B58" s="43"/>
      <c r="C58" s="43"/>
      <c r="D58" s="43"/>
      <c r="E58" s="44"/>
      <c r="F58" s="114"/>
      <c r="G58" s="46"/>
      <c r="H58" s="47"/>
      <c r="I58" s="48"/>
      <c r="K58" s="35"/>
      <c r="L58" s="35"/>
      <c r="M58" s="36"/>
      <c r="N58" s="6"/>
      <c r="O58" s="120"/>
      <c r="P58" s="120"/>
      <c r="Q58" s="120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</row>
    <row r="59" spans="1:34" s="34" customFormat="1">
      <c r="A59" s="6"/>
      <c r="B59" s="43"/>
      <c r="C59" s="43"/>
      <c r="D59" s="43"/>
      <c r="E59" s="44"/>
      <c r="F59" s="114"/>
      <c r="G59" s="46"/>
      <c r="H59" s="47"/>
      <c r="I59" s="48"/>
      <c r="K59" s="35"/>
      <c r="L59" s="35"/>
      <c r="M59" s="36"/>
      <c r="N59" s="6"/>
      <c r="O59" s="120"/>
      <c r="P59" s="120"/>
      <c r="Q59" s="120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</row>
    <row r="60" spans="1:34" s="34" customFormat="1">
      <c r="A60" s="6"/>
      <c r="B60" s="43"/>
      <c r="C60" s="43"/>
      <c r="D60" s="43"/>
      <c r="E60" s="44"/>
      <c r="F60" s="114"/>
      <c r="G60" s="46"/>
      <c r="H60" s="47"/>
      <c r="I60" s="48"/>
      <c r="K60" s="35"/>
      <c r="L60" s="35"/>
      <c r="M60" s="36"/>
      <c r="N60" s="6"/>
      <c r="O60" s="120"/>
      <c r="P60" s="120"/>
      <c r="Q60" s="120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</row>
    <row r="61" spans="1:34" s="34" customFormat="1">
      <c r="A61" s="6"/>
      <c r="B61" s="43"/>
      <c r="C61" s="43"/>
      <c r="D61" s="43"/>
      <c r="E61" s="44"/>
      <c r="F61" s="114"/>
      <c r="G61" s="46"/>
      <c r="H61" s="47"/>
      <c r="I61" s="48"/>
      <c r="K61" s="35"/>
      <c r="L61" s="35"/>
      <c r="M61" s="36"/>
      <c r="N61" s="6"/>
      <c r="O61" s="120"/>
      <c r="P61" s="120"/>
      <c r="Q61" s="120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</row>
    <row r="62" spans="1:34" s="34" customFormat="1">
      <c r="A62" s="6"/>
      <c r="B62" s="43"/>
      <c r="C62" s="43"/>
      <c r="D62" s="43"/>
      <c r="E62" s="44"/>
      <c r="F62" s="114"/>
      <c r="G62" s="46"/>
      <c r="H62" s="47"/>
      <c r="I62" s="48"/>
      <c r="K62" s="35"/>
      <c r="L62" s="35"/>
      <c r="M62" s="36"/>
      <c r="N62" s="6"/>
      <c r="O62" s="120"/>
      <c r="P62" s="120"/>
      <c r="Q62" s="120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</row>
    <row r="63" spans="1:34" s="34" customFormat="1">
      <c r="A63" s="6"/>
      <c r="B63" s="43"/>
      <c r="C63" s="43"/>
      <c r="D63" s="43"/>
      <c r="E63" s="44"/>
      <c r="F63" s="114"/>
      <c r="G63" s="46"/>
      <c r="H63" s="47"/>
      <c r="I63" s="48"/>
      <c r="K63" s="35"/>
      <c r="L63" s="35"/>
      <c r="M63" s="36"/>
      <c r="N63" s="6"/>
      <c r="O63" s="120"/>
      <c r="P63" s="120"/>
      <c r="Q63" s="120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</row>
    <row r="64" spans="1:34" s="34" customFormat="1">
      <c r="A64" s="6"/>
      <c r="B64" s="43"/>
      <c r="C64" s="43"/>
      <c r="D64" s="43"/>
      <c r="E64" s="44"/>
      <c r="F64" s="114"/>
      <c r="G64" s="46"/>
      <c r="H64" s="47"/>
      <c r="I64" s="48"/>
      <c r="K64" s="35"/>
      <c r="L64" s="35"/>
      <c r="M64" s="36"/>
      <c r="N64" s="6"/>
      <c r="O64" s="120"/>
      <c r="P64" s="120"/>
      <c r="Q64" s="120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</row>
    <row r="65" spans="1:34" s="34" customFormat="1">
      <c r="A65" s="6"/>
      <c r="B65" s="43"/>
      <c r="C65" s="43"/>
      <c r="D65" s="43"/>
      <c r="E65" s="44"/>
      <c r="F65" s="114"/>
      <c r="G65" s="46"/>
      <c r="H65" s="47"/>
      <c r="I65" s="48"/>
      <c r="K65" s="35"/>
      <c r="L65" s="35"/>
      <c r="M65" s="36"/>
      <c r="N65" s="6"/>
      <c r="O65" s="120"/>
      <c r="P65" s="120"/>
      <c r="Q65" s="120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</row>
    <row r="66" spans="1:34" s="34" customFormat="1">
      <c r="A66" s="6"/>
      <c r="B66" s="43"/>
      <c r="C66" s="43"/>
      <c r="D66" s="43"/>
      <c r="E66" s="44"/>
      <c r="F66" s="114"/>
      <c r="G66" s="46"/>
      <c r="H66" s="47"/>
      <c r="I66" s="48"/>
      <c r="K66" s="35"/>
      <c r="L66" s="35"/>
      <c r="M66" s="36"/>
      <c r="N66" s="6"/>
      <c r="O66" s="120"/>
      <c r="P66" s="120"/>
      <c r="Q66" s="120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</row>
    <row r="67" spans="1:34" s="34" customFormat="1">
      <c r="A67" s="6"/>
      <c r="B67" s="43"/>
      <c r="C67" s="43"/>
      <c r="D67" s="43"/>
      <c r="E67" s="44"/>
      <c r="F67" s="114"/>
      <c r="G67" s="46"/>
      <c r="H67" s="47"/>
      <c r="I67" s="48"/>
      <c r="K67" s="35"/>
      <c r="L67" s="35"/>
      <c r="M67" s="36"/>
      <c r="N67" s="6"/>
      <c r="O67" s="120"/>
      <c r="P67" s="120"/>
      <c r="Q67" s="120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</row>
    <row r="68" spans="1:34" s="34" customFormat="1">
      <c r="A68" s="6"/>
      <c r="B68" s="43"/>
      <c r="C68" s="43"/>
      <c r="D68" s="43"/>
      <c r="E68" s="44"/>
      <c r="F68" s="114"/>
      <c r="G68" s="46"/>
      <c r="H68" s="47"/>
      <c r="I68" s="48"/>
      <c r="K68" s="35"/>
      <c r="L68" s="35"/>
      <c r="M68" s="36"/>
      <c r="N68" s="6"/>
      <c r="O68" s="120"/>
      <c r="P68" s="120"/>
      <c r="Q68" s="120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</row>
    <row r="69" spans="1:34" s="34" customFormat="1">
      <c r="A69" s="6"/>
      <c r="B69" s="43"/>
      <c r="C69" s="43"/>
      <c r="D69" s="43"/>
      <c r="E69" s="44"/>
      <c r="F69" s="114"/>
      <c r="G69" s="46"/>
      <c r="H69" s="47"/>
      <c r="I69" s="48"/>
      <c r="K69" s="35"/>
      <c r="L69" s="35"/>
      <c r="M69" s="36"/>
      <c r="N69" s="6"/>
      <c r="O69" s="120"/>
      <c r="P69" s="120"/>
      <c r="Q69" s="120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</row>
    <row r="70" spans="1:34" s="34" customFormat="1">
      <c r="A70" s="6"/>
      <c r="B70" s="43"/>
      <c r="C70" s="43"/>
      <c r="D70" s="43"/>
      <c r="E70" s="44"/>
      <c r="F70" s="114"/>
      <c r="G70" s="46"/>
      <c r="H70" s="47"/>
      <c r="I70" s="48"/>
      <c r="K70" s="35"/>
      <c r="L70" s="35"/>
      <c r="M70" s="36"/>
      <c r="N70" s="6"/>
      <c r="O70" s="120"/>
      <c r="P70" s="120"/>
      <c r="Q70" s="120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</row>
    <row r="71" spans="1:34" s="34" customFormat="1">
      <c r="A71" s="6"/>
      <c r="B71" s="43"/>
      <c r="C71" s="43"/>
      <c r="D71" s="43"/>
      <c r="E71" s="44"/>
      <c r="F71" s="114"/>
      <c r="G71" s="46"/>
      <c r="H71" s="47"/>
      <c r="I71" s="48"/>
      <c r="K71" s="35"/>
      <c r="L71" s="35"/>
      <c r="M71" s="36"/>
      <c r="N71" s="6"/>
      <c r="O71" s="120"/>
      <c r="P71" s="120"/>
      <c r="Q71" s="120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</row>
    <row r="72" spans="1:34" s="34" customFormat="1">
      <c r="A72" s="6"/>
      <c r="B72" s="43"/>
      <c r="C72" s="43"/>
      <c r="D72" s="43"/>
      <c r="E72" s="44"/>
      <c r="F72" s="114"/>
      <c r="G72" s="46"/>
      <c r="H72" s="47"/>
      <c r="I72" s="48"/>
      <c r="K72" s="35"/>
      <c r="L72" s="35"/>
      <c r="M72" s="36"/>
      <c r="N72" s="6"/>
      <c r="O72" s="120"/>
      <c r="P72" s="120"/>
      <c r="Q72" s="120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</row>
    <row r="73" spans="1:34" s="34" customFormat="1">
      <c r="A73" s="6"/>
      <c r="B73" s="43"/>
      <c r="C73" s="43"/>
      <c r="D73" s="43"/>
      <c r="E73" s="44"/>
      <c r="F73" s="114"/>
      <c r="G73" s="46"/>
      <c r="H73" s="47"/>
      <c r="I73" s="48"/>
      <c r="K73" s="35"/>
      <c r="L73" s="35"/>
      <c r="M73" s="36"/>
      <c r="N73" s="6"/>
      <c r="O73" s="120"/>
      <c r="P73" s="120"/>
      <c r="Q73" s="120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</row>
    <row r="74" spans="1:34" s="34" customFormat="1">
      <c r="A74" s="6"/>
      <c r="B74" s="43"/>
      <c r="C74" s="43"/>
      <c r="D74" s="43"/>
      <c r="E74" s="44"/>
      <c r="F74" s="114"/>
      <c r="G74" s="46"/>
      <c r="H74" s="47"/>
      <c r="I74" s="48"/>
      <c r="K74" s="35"/>
      <c r="L74" s="35"/>
      <c r="M74" s="36"/>
      <c r="N74" s="6"/>
      <c r="O74" s="120"/>
      <c r="P74" s="120"/>
      <c r="Q74" s="120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</row>
    <row r="75" spans="1:34" s="34" customFormat="1">
      <c r="A75" s="6"/>
      <c r="B75" s="43"/>
      <c r="C75" s="43"/>
      <c r="D75" s="43"/>
      <c r="E75" s="44"/>
      <c r="F75" s="114"/>
      <c r="G75" s="46"/>
      <c r="H75" s="47"/>
      <c r="I75" s="48"/>
      <c r="K75" s="35"/>
      <c r="L75" s="35"/>
      <c r="M75" s="36"/>
      <c r="N75" s="6"/>
      <c r="O75" s="120"/>
      <c r="P75" s="120"/>
      <c r="Q75" s="120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</row>
    <row r="76" spans="1:34" s="34" customFormat="1">
      <c r="A76" s="6"/>
      <c r="B76" s="43"/>
      <c r="C76" s="43"/>
      <c r="D76" s="43"/>
      <c r="E76" s="44"/>
      <c r="F76" s="114"/>
      <c r="G76" s="46"/>
      <c r="H76" s="47"/>
      <c r="I76" s="48"/>
      <c r="K76" s="35"/>
      <c r="L76" s="35"/>
      <c r="M76" s="36"/>
      <c r="N76" s="6"/>
      <c r="O76" s="120"/>
      <c r="P76" s="120"/>
      <c r="Q76" s="120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</row>
    <row r="77" spans="1:34" s="34" customFormat="1">
      <c r="A77" s="6"/>
      <c r="B77" s="43"/>
      <c r="C77" s="43"/>
      <c r="D77" s="43"/>
      <c r="E77" s="44"/>
      <c r="F77" s="114"/>
      <c r="G77" s="46"/>
      <c r="H77" s="47"/>
      <c r="I77" s="48"/>
      <c r="K77" s="35"/>
      <c r="L77" s="35"/>
      <c r="M77" s="36"/>
      <c r="N77" s="6"/>
      <c r="O77" s="120"/>
      <c r="P77" s="120"/>
      <c r="Q77" s="120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</row>
    <row r="78" spans="1:34" s="34" customFormat="1">
      <c r="A78" s="6"/>
      <c r="B78" s="43"/>
      <c r="C78" s="43"/>
      <c r="D78" s="43"/>
      <c r="E78" s="44"/>
      <c r="F78" s="114"/>
      <c r="G78" s="46"/>
      <c r="H78" s="47"/>
      <c r="I78" s="48"/>
      <c r="K78" s="35"/>
      <c r="L78" s="35"/>
      <c r="M78" s="36"/>
      <c r="N78" s="6"/>
      <c r="O78" s="120"/>
      <c r="P78" s="120"/>
      <c r="Q78" s="120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</row>
    <row r="79" spans="1:34" s="34" customFormat="1">
      <c r="A79" s="6"/>
      <c r="B79" s="43"/>
      <c r="C79" s="43"/>
      <c r="D79" s="43"/>
      <c r="E79" s="44"/>
      <c r="F79" s="114"/>
      <c r="G79" s="46"/>
      <c r="H79" s="47"/>
      <c r="I79" s="48"/>
      <c r="K79" s="35"/>
      <c r="L79" s="35"/>
      <c r="M79" s="36"/>
      <c r="N79" s="6"/>
      <c r="O79" s="120"/>
      <c r="P79" s="120"/>
      <c r="Q79" s="120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</row>
    <row r="80" spans="1:34" s="34" customFormat="1">
      <c r="A80" s="6"/>
      <c r="B80" s="43"/>
      <c r="C80" s="43"/>
      <c r="D80" s="43"/>
      <c r="E80" s="44"/>
      <c r="F80" s="114"/>
      <c r="G80" s="46"/>
      <c r="H80" s="47"/>
      <c r="I80" s="48"/>
      <c r="K80" s="35"/>
      <c r="L80" s="35"/>
      <c r="M80" s="36"/>
      <c r="N80" s="6"/>
      <c r="O80" s="120"/>
      <c r="P80" s="120"/>
      <c r="Q80" s="120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</row>
    <row r="81" spans="1:34" s="34" customFormat="1">
      <c r="A81" s="6"/>
      <c r="B81" s="43"/>
      <c r="C81" s="43"/>
      <c r="D81" s="43"/>
      <c r="E81" s="44"/>
      <c r="F81" s="114"/>
      <c r="G81" s="46"/>
      <c r="H81" s="47"/>
      <c r="I81" s="48"/>
      <c r="K81" s="35"/>
      <c r="L81" s="35"/>
      <c r="M81" s="36"/>
      <c r="N81" s="6"/>
      <c r="O81" s="120"/>
      <c r="P81" s="120"/>
      <c r="Q81" s="120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</row>
  </sheetData>
  <mergeCells count="5">
    <mergeCell ref="A12:D12"/>
    <mergeCell ref="E14:G14"/>
    <mergeCell ref="H14:J14"/>
    <mergeCell ref="K14:M14"/>
    <mergeCell ref="O14:Q14"/>
  </mergeCells>
  <conditionalFormatting sqref="AB1:AH1 A1:Z1 D3">
    <cfRule type="cellIs" dxfId="4" priority="1" stopIfTrue="1" operator="lessThan">
      <formula>0</formula>
    </cfRule>
  </conditionalFormatting>
  <pageMargins left="0.19685039370078741" right="0.19685039370078741" top="0.59055118110236227" bottom="0.59055118110236227" header="0.31496062992125984" footer="0.31496062992125984"/>
  <pageSetup paperSize="9" scale="68" fitToHeight="6" orientation="landscape" r:id="rId1"/>
  <headerFooter alignWithMargins="0">
    <oddFooter>&amp;R&amp;8stránka&amp;P /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44403-35D4-4C99-80BD-BC5834CE74CB}">
  <sheetPr>
    <tabColor rgb="FFFFC000"/>
    <pageSetUpPr fitToPage="1"/>
  </sheetPr>
  <dimension ref="A1:AH86"/>
  <sheetViews>
    <sheetView view="pageBreakPreview" topLeftCell="A21" zoomScaleNormal="70" zoomScaleSheetLayoutView="100" workbookViewId="0">
      <selection activeCell="C10" sqref="C10"/>
    </sheetView>
  </sheetViews>
  <sheetFormatPr defaultColWidth="9.140625" defaultRowHeight="12"/>
  <cols>
    <col min="1" max="1" width="7.28515625" style="6" customWidth="1"/>
    <col min="2" max="2" width="12" style="6" customWidth="1"/>
    <col min="3" max="3" width="58.140625" style="6" customWidth="1"/>
    <col min="4" max="4" width="6.140625" style="6" customWidth="1"/>
    <col min="5" max="5" width="9.7109375" style="38" customWidth="1"/>
    <col min="6" max="6" width="15.7109375" style="114" customWidth="1"/>
    <col min="7" max="7" width="18.7109375" style="40" customWidth="1"/>
    <col min="8" max="8" width="9.7109375" style="41" customWidth="1"/>
    <col min="9" max="9" width="15.7109375" style="42" customWidth="1"/>
    <col min="10" max="10" width="18.7109375" style="34" customWidth="1"/>
    <col min="11" max="11" width="9.7109375" style="35" customWidth="1"/>
    <col min="12" max="12" width="15.7109375" style="35" customWidth="1"/>
    <col min="13" max="13" width="18.7109375" style="36" customWidth="1"/>
    <col min="14" max="14" width="9.140625" style="6"/>
    <col min="15" max="15" width="9.140625" style="120"/>
    <col min="16" max="16" width="12.42578125" style="120" bestFit="1" customWidth="1"/>
    <col min="17" max="17" width="17.140625" style="120" bestFit="1" customWidth="1"/>
    <col min="18" max="16384" width="9.140625" style="6"/>
  </cols>
  <sheetData>
    <row r="1" spans="1:34" ht="39" customHeight="1">
      <c r="A1" s="3"/>
      <c r="B1" s="3"/>
      <c r="C1" s="3"/>
      <c r="D1" s="3"/>
      <c r="E1" s="4"/>
      <c r="F1" s="3"/>
      <c r="G1" s="5"/>
      <c r="H1" s="3"/>
      <c r="I1" s="3"/>
      <c r="J1" s="3"/>
      <c r="K1" s="3"/>
      <c r="L1" s="3"/>
      <c r="M1" s="3"/>
      <c r="N1" s="3"/>
      <c r="O1" s="115"/>
      <c r="P1" s="115"/>
      <c r="Q1" s="115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</row>
    <row r="2" spans="1:34" ht="18" customHeight="1">
      <c r="A2" s="7"/>
      <c r="B2" s="1"/>
      <c r="C2" s="2" t="s">
        <v>1</v>
      </c>
      <c r="D2" s="159" t="s">
        <v>27</v>
      </c>
      <c r="E2" s="7"/>
      <c r="F2" s="8"/>
      <c r="G2" s="9"/>
      <c r="H2" s="10"/>
      <c r="I2" s="10"/>
      <c r="J2" s="10"/>
      <c r="K2" s="11"/>
      <c r="L2" s="11"/>
      <c r="M2" s="11"/>
      <c r="N2" s="10"/>
      <c r="O2" s="116"/>
      <c r="P2" s="117"/>
      <c r="Q2" s="116"/>
      <c r="R2" s="10"/>
      <c r="S2" s="11"/>
      <c r="T2" s="10"/>
      <c r="U2" s="11"/>
      <c r="V2" s="10"/>
      <c r="W2" s="11"/>
      <c r="X2" s="10"/>
      <c r="Y2" s="11"/>
      <c r="Z2" s="10"/>
      <c r="AA2" s="11"/>
      <c r="AB2" s="10"/>
      <c r="AC2" s="11"/>
      <c r="AD2" s="10"/>
      <c r="AE2" s="12"/>
      <c r="AF2" s="13"/>
      <c r="AG2" s="14"/>
      <c r="AH2" s="15"/>
    </row>
    <row r="3" spans="1:34" ht="18" customHeight="1">
      <c r="A3" s="7"/>
      <c r="B3" s="1"/>
      <c r="C3" s="2" t="s">
        <v>2</v>
      </c>
      <c r="D3" s="159" t="s">
        <v>68</v>
      </c>
      <c r="E3" s="7"/>
      <c r="F3" s="8"/>
      <c r="G3" s="9"/>
      <c r="H3" s="10"/>
      <c r="I3" s="10"/>
      <c r="J3" s="10"/>
      <c r="K3" s="11"/>
      <c r="L3" s="11"/>
      <c r="M3" s="11"/>
      <c r="N3" s="10"/>
      <c r="O3" s="116"/>
      <c r="P3" s="117"/>
      <c r="Q3" s="116"/>
      <c r="R3" s="10"/>
      <c r="S3" s="11"/>
      <c r="T3" s="10"/>
      <c r="U3" s="11"/>
      <c r="V3" s="10"/>
      <c r="W3" s="11"/>
      <c r="X3" s="10"/>
      <c r="Y3" s="11"/>
      <c r="Z3" s="10"/>
      <c r="AA3" s="11"/>
      <c r="AB3" s="10"/>
      <c r="AC3" s="11"/>
      <c r="AD3" s="10"/>
      <c r="AE3" s="12"/>
      <c r="AF3" s="13"/>
      <c r="AG3" s="14"/>
      <c r="AH3" s="15"/>
    </row>
    <row r="4" spans="1:34" ht="18" customHeight="1">
      <c r="A4" s="7"/>
      <c r="B4" s="1"/>
      <c r="C4" s="16" t="s">
        <v>3</v>
      </c>
      <c r="D4" s="17" t="s">
        <v>29</v>
      </c>
      <c r="E4" s="7"/>
      <c r="F4" s="8"/>
      <c r="G4" s="9"/>
      <c r="H4" s="10"/>
      <c r="I4" s="10"/>
      <c r="J4" s="10"/>
      <c r="K4" s="11"/>
      <c r="L4" s="11"/>
      <c r="M4" s="11"/>
      <c r="N4" s="10"/>
      <c r="O4" s="116"/>
      <c r="P4" s="117"/>
      <c r="Q4" s="116"/>
      <c r="R4" s="10"/>
      <c r="S4" s="11"/>
      <c r="T4" s="10"/>
      <c r="U4" s="11"/>
      <c r="V4" s="10"/>
      <c r="W4" s="11"/>
      <c r="X4" s="10"/>
      <c r="Y4" s="11"/>
      <c r="Z4" s="10"/>
      <c r="AA4" s="11"/>
      <c r="AB4" s="10"/>
      <c r="AC4" s="11"/>
      <c r="AD4" s="10"/>
      <c r="AE4" s="12"/>
      <c r="AF4" s="13"/>
      <c r="AG4" s="14"/>
      <c r="AH4" s="15"/>
    </row>
    <row r="5" spans="1:34" ht="18" customHeight="1">
      <c r="A5" s="1"/>
      <c r="B5" s="1"/>
      <c r="C5" s="16" t="s">
        <v>4</v>
      </c>
      <c r="D5" s="17"/>
      <c r="E5" s="1"/>
      <c r="F5" s="18"/>
      <c r="G5" s="9"/>
      <c r="H5" s="19"/>
      <c r="I5" s="19"/>
      <c r="J5" s="19"/>
      <c r="K5" s="20"/>
      <c r="L5" s="20"/>
      <c r="M5" s="20"/>
      <c r="N5" s="19"/>
      <c r="O5" s="118"/>
      <c r="P5" s="119"/>
      <c r="Q5" s="118"/>
      <c r="R5" s="19"/>
      <c r="S5" s="20"/>
      <c r="T5" s="19"/>
      <c r="U5" s="20"/>
      <c r="V5" s="19"/>
      <c r="W5" s="20"/>
      <c r="X5" s="19"/>
      <c r="Y5" s="20"/>
      <c r="Z5" s="19"/>
      <c r="AA5" s="20"/>
      <c r="AB5" s="19"/>
      <c r="AC5" s="20"/>
      <c r="AD5" s="19"/>
      <c r="AE5" s="21"/>
      <c r="AF5" s="22"/>
      <c r="AG5" s="23"/>
      <c r="AH5" s="24"/>
    </row>
    <row r="6" spans="1:34" ht="18" customHeight="1">
      <c r="A6" s="1"/>
      <c r="B6" s="1"/>
      <c r="C6" s="2" t="s">
        <v>5</v>
      </c>
      <c r="D6" s="17" t="s">
        <v>6</v>
      </c>
      <c r="E6" s="1"/>
      <c r="F6" s="18"/>
      <c r="G6" s="9"/>
      <c r="H6" s="19"/>
      <c r="I6" s="19"/>
      <c r="J6" s="19"/>
      <c r="K6" s="20"/>
      <c r="L6" s="20"/>
      <c r="M6" s="20"/>
      <c r="N6" s="19"/>
      <c r="O6" s="118"/>
      <c r="P6" s="119"/>
      <c r="Q6" s="118"/>
      <c r="R6" s="19"/>
      <c r="S6" s="20"/>
      <c r="T6" s="19"/>
      <c r="U6" s="20"/>
      <c r="V6" s="19"/>
      <c r="W6" s="20"/>
      <c r="X6" s="19"/>
      <c r="Y6" s="20"/>
      <c r="Z6" s="19"/>
      <c r="AA6" s="20"/>
      <c r="AB6" s="19"/>
      <c r="AC6" s="20"/>
      <c r="AD6" s="19"/>
      <c r="AE6" s="21"/>
      <c r="AF6" s="22"/>
      <c r="AG6" s="23"/>
      <c r="AH6" s="24"/>
    </row>
    <row r="7" spans="1:34" ht="18" customHeight="1">
      <c r="A7" s="1"/>
      <c r="B7" s="1"/>
      <c r="C7" s="2" t="s">
        <v>7</v>
      </c>
      <c r="D7" s="25" t="s">
        <v>28</v>
      </c>
      <c r="E7" s="1"/>
      <c r="F7" s="18"/>
      <c r="G7" s="9"/>
      <c r="H7" s="19"/>
      <c r="I7" s="19"/>
      <c r="J7" s="19"/>
      <c r="K7" s="20"/>
      <c r="L7" s="20"/>
      <c r="M7" s="20"/>
      <c r="N7" s="19"/>
      <c r="O7" s="118"/>
      <c r="P7" s="119"/>
      <c r="Q7" s="118"/>
      <c r="R7" s="19"/>
      <c r="S7" s="20"/>
      <c r="T7" s="19"/>
      <c r="U7" s="20"/>
      <c r="V7" s="19"/>
      <c r="W7" s="20"/>
      <c r="X7" s="19"/>
      <c r="Y7" s="20"/>
      <c r="Z7" s="19"/>
      <c r="AA7" s="20"/>
      <c r="AB7" s="19"/>
      <c r="AC7" s="20"/>
      <c r="AD7" s="19"/>
      <c r="AE7" s="21"/>
      <c r="AF7" s="22"/>
      <c r="AG7" s="23"/>
      <c r="AH7" s="24"/>
    </row>
    <row r="8" spans="1:34" ht="18" customHeight="1">
      <c r="A8" s="1"/>
      <c r="B8" s="1"/>
      <c r="C8" s="2" t="s">
        <v>8</v>
      </c>
      <c r="D8" s="26"/>
      <c r="E8" s="1"/>
      <c r="F8" s="18"/>
      <c r="G8" s="9"/>
      <c r="H8" s="19"/>
      <c r="I8" s="19"/>
      <c r="J8" s="19"/>
      <c r="K8" s="20"/>
      <c r="L8" s="20"/>
      <c r="M8" s="20"/>
      <c r="N8" s="19"/>
      <c r="O8" s="118"/>
      <c r="P8" s="119"/>
      <c r="Q8" s="118"/>
      <c r="R8" s="19"/>
      <c r="S8" s="20"/>
      <c r="T8" s="19"/>
      <c r="U8" s="20"/>
      <c r="V8" s="19"/>
      <c r="W8" s="20"/>
      <c r="X8" s="19"/>
      <c r="Y8" s="20"/>
      <c r="Z8" s="19"/>
      <c r="AA8" s="20"/>
      <c r="AB8" s="19"/>
      <c r="AC8" s="20"/>
      <c r="AD8" s="19"/>
      <c r="AE8" s="21"/>
      <c r="AF8" s="22"/>
      <c r="AG8" s="23"/>
      <c r="AH8" s="24"/>
    </row>
    <row r="9" spans="1:34" ht="18" customHeight="1">
      <c r="B9" s="27"/>
      <c r="C9" s="28"/>
      <c r="D9" s="29"/>
      <c r="E9" s="30"/>
      <c r="F9" s="30"/>
      <c r="G9" s="31"/>
      <c r="H9" s="32"/>
      <c r="I9" s="33"/>
    </row>
    <row r="10" spans="1:34" ht="18" customHeight="1">
      <c r="B10" s="37" t="s">
        <v>149</v>
      </c>
      <c r="C10" s="199"/>
      <c r="F10" s="39"/>
    </row>
    <row r="11" spans="1:34" ht="18" customHeight="1">
      <c r="B11" s="43"/>
      <c r="C11" s="43"/>
      <c r="D11" s="43"/>
      <c r="E11" s="44"/>
      <c r="F11" s="45"/>
      <c r="G11" s="46"/>
      <c r="H11" s="47"/>
      <c r="I11" s="48"/>
    </row>
    <row r="12" spans="1:34" ht="18" customHeight="1">
      <c r="A12" s="205" t="s">
        <v>93</v>
      </c>
      <c r="B12" s="206"/>
      <c r="C12" s="206"/>
      <c r="D12" s="206"/>
      <c r="E12" s="44"/>
      <c r="F12" s="45"/>
      <c r="G12" s="46"/>
      <c r="H12" s="47"/>
      <c r="I12" s="48"/>
    </row>
    <row r="13" spans="1:34" ht="18" customHeight="1">
      <c r="B13" s="43"/>
      <c r="C13" s="43"/>
      <c r="D13" s="43"/>
      <c r="E13" s="44"/>
      <c r="F13" s="45"/>
      <c r="G13" s="46"/>
      <c r="H13" s="47"/>
      <c r="I13" s="48"/>
    </row>
    <row r="14" spans="1:34" ht="24.95" customHeight="1">
      <c r="A14" s="49" t="s">
        <v>9</v>
      </c>
      <c r="B14" s="158" t="s">
        <v>57</v>
      </c>
      <c r="C14" s="43"/>
      <c r="D14" s="43"/>
      <c r="E14" s="207" t="s">
        <v>0</v>
      </c>
      <c r="F14" s="207"/>
      <c r="G14" s="207"/>
      <c r="H14" s="208" t="s">
        <v>10</v>
      </c>
      <c r="I14" s="208"/>
      <c r="J14" s="208"/>
      <c r="K14" s="209" t="s">
        <v>11</v>
      </c>
      <c r="L14" s="209"/>
      <c r="M14" s="209"/>
      <c r="O14" s="210"/>
      <c r="P14" s="210"/>
      <c r="Q14" s="210"/>
    </row>
    <row r="15" spans="1:34" s="61" customFormat="1" ht="24" customHeight="1">
      <c r="A15" s="50" t="s">
        <v>12</v>
      </c>
      <c r="B15" s="51" t="s">
        <v>13</v>
      </c>
      <c r="C15" s="50" t="s">
        <v>13</v>
      </c>
      <c r="D15" s="51" t="s">
        <v>14</v>
      </c>
      <c r="E15" s="52" t="s">
        <v>15</v>
      </c>
      <c r="F15" s="53" t="s">
        <v>16</v>
      </c>
      <c r="G15" s="54" t="s">
        <v>17</v>
      </c>
      <c r="H15" s="55" t="s">
        <v>15</v>
      </c>
      <c r="I15" s="56" t="s">
        <v>18</v>
      </c>
      <c r="J15" s="57" t="s">
        <v>17</v>
      </c>
      <c r="K15" s="58" t="s">
        <v>15</v>
      </c>
      <c r="L15" s="59" t="s">
        <v>18</v>
      </c>
      <c r="M15" s="60" t="s">
        <v>19</v>
      </c>
      <c r="O15" s="148"/>
      <c r="P15" s="149"/>
      <c r="Q15" s="150"/>
    </row>
    <row r="16" spans="1:34" s="61" customFormat="1" ht="24" customHeight="1">
      <c r="A16" s="62" t="s">
        <v>30</v>
      </c>
      <c r="B16" s="63" t="s">
        <v>31</v>
      </c>
      <c r="C16" s="64"/>
      <c r="D16" s="64"/>
      <c r="E16" s="64"/>
      <c r="F16" s="65"/>
      <c r="G16" s="66"/>
      <c r="H16" s="66"/>
      <c r="I16" s="66"/>
      <c r="J16" s="66"/>
      <c r="K16" s="66"/>
      <c r="L16" s="66"/>
      <c r="M16" s="66"/>
      <c r="O16" s="66"/>
      <c r="P16" s="66"/>
      <c r="Q16" s="66"/>
    </row>
    <row r="17" spans="1:17" s="71" customFormat="1" ht="38.25">
      <c r="A17" s="141" t="s">
        <v>36</v>
      </c>
      <c r="B17" s="139" t="s">
        <v>41</v>
      </c>
      <c r="C17" s="140" t="s">
        <v>42</v>
      </c>
      <c r="D17" s="142" t="s">
        <v>35</v>
      </c>
      <c r="E17" s="167">
        <v>4.4000000000000004</v>
      </c>
      <c r="F17" s="168">
        <v>55.24</v>
      </c>
      <c r="G17" s="138">
        <f t="shared" ref="G17" si="0">IF(ISBLANK(F17),"",(E17*F17))</f>
        <v>243.05600000000004</v>
      </c>
      <c r="H17" s="136">
        <f>-E19</f>
        <v>-4.4000000000000004</v>
      </c>
      <c r="I17" s="137">
        <f>F17</f>
        <v>55.24</v>
      </c>
      <c r="J17" s="73">
        <f t="shared" ref="J17:J19" si="1">IF(ISBLANK(I17),"",(H17*I17))</f>
        <v>-243.05600000000004</v>
      </c>
      <c r="K17" s="68">
        <f>E17+H17</f>
        <v>0</v>
      </c>
      <c r="L17" s="69">
        <f>F17</f>
        <v>55.24</v>
      </c>
      <c r="M17" s="70">
        <f t="shared" ref="M17" si="2">IF(ISBLANK(L17),"",(K17*L17))</f>
        <v>0</v>
      </c>
      <c r="O17" s="121"/>
      <c r="P17" s="122"/>
      <c r="Q17" s="194"/>
    </row>
    <row r="18" spans="1:17" s="61" customFormat="1">
      <c r="A18" s="50"/>
      <c r="B18" s="51"/>
      <c r="C18" s="160" t="s">
        <v>115</v>
      </c>
      <c r="D18" s="51"/>
      <c r="E18" s="52"/>
      <c r="F18" s="53"/>
      <c r="G18" s="54"/>
      <c r="H18" s="55"/>
      <c r="I18" s="56"/>
      <c r="J18" s="73" t="str">
        <f t="shared" si="1"/>
        <v/>
      </c>
      <c r="K18" s="58"/>
      <c r="L18" s="59"/>
      <c r="M18" s="60"/>
      <c r="O18" s="121"/>
      <c r="P18" s="149"/>
      <c r="Q18" s="194"/>
    </row>
    <row r="19" spans="1:17" s="61" customFormat="1">
      <c r="A19" s="50"/>
      <c r="B19" s="51"/>
      <c r="C19" s="152" t="s">
        <v>94</v>
      </c>
      <c r="D19" s="153"/>
      <c r="E19" s="154">
        <v>4.4000000000000004</v>
      </c>
      <c r="F19" s="53"/>
      <c r="G19" s="54"/>
      <c r="H19" s="55"/>
      <c r="I19" s="56"/>
      <c r="J19" s="73" t="str">
        <f t="shared" si="1"/>
        <v/>
      </c>
      <c r="K19" s="58"/>
      <c r="L19" s="59"/>
      <c r="M19" s="60"/>
      <c r="O19" s="121"/>
      <c r="P19" s="149"/>
      <c r="Q19" s="194"/>
    </row>
    <row r="20" spans="1:17" s="61" customFormat="1" ht="24" customHeight="1">
      <c r="A20" s="62" t="s">
        <v>36</v>
      </c>
      <c r="B20" s="63" t="s">
        <v>37</v>
      </c>
      <c r="C20" s="64"/>
      <c r="D20" s="64"/>
      <c r="E20" s="64"/>
      <c r="F20" s="65"/>
      <c r="G20" s="66"/>
      <c r="H20" s="66"/>
      <c r="I20" s="66"/>
      <c r="J20" s="66"/>
      <c r="K20" s="66"/>
      <c r="L20" s="66"/>
      <c r="M20" s="66"/>
      <c r="O20" s="121"/>
      <c r="P20" s="66"/>
      <c r="Q20" s="194"/>
    </row>
    <row r="21" spans="1:17" s="71" customFormat="1" ht="25.5">
      <c r="A21" s="141" t="s">
        <v>95</v>
      </c>
      <c r="B21" s="139" t="s">
        <v>46</v>
      </c>
      <c r="C21" s="140" t="s">
        <v>47</v>
      </c>
      <c r="D21" s="142" t="s">
        <v>35</v>
      </c>
      <c r="E21" s="167">
        <v>4.84</v>
      </c>
      <c r="F21" s="168">
        <v>25.78</v>
      </c>
      <c r="G21" s="138">
        <f t="shared" ref="G21:G28" si="3">IF(ISBLANK(F21),"",(E21*F21))</f>
        <v>124.7752</v>
      </c>
      <c r="H21" s="136">
        <f>-E22</f>
        <v>-4.84</v>
      </c>
      <c r="I21" s="137">
        <f t="shared" ref="I21:I31" si="4">F21</f>
        <v>25.78</v>
      </c>
      <c r="J21" s="73">
        <f t="shared" ref="J21:J32" si="5">IF(ISBLANK(I21),"",(H21*I21))</f>
        <v>-124.7752</v>
      </c>
      <c r="K21" s="68">
        <f>E21+H21</f>
        <v>0</v>
      </c>
      <c r="L21" s="69">
        <f t="shared" ref="L21:L31" si="6">F21</f>
        <v>25.78</v>
      </c>
      <c r="M21" s="70">
        <f t="shared" ref="M21:M31" si="7">IF(ISBLANK(L21),"",(K21*L21))</f>
        <v>0</v>
      </c>
      <c r="O21" s="121"/>
      <c r="P21" s="122"/>
      <c r="Q21" s="194"/>
    </row>
    <row r="22" spans="1:17" s="71" customFormat="1" ht="15">
      <c r="A22" s="141"/>
      <c r="B22" s="139"/>
      <c r="C22" s="152" t="s">
        <v>96</v>
      </c>
      <c r="D22" s="153"/>
      <c r="E22" s="154">
        <v>4.84</v>
      </c>
      <c r="F22" s="143"/>
      <c r="G22" s="138" t="str">
        <f t="shared" si="3"/>
        <v/>
      </c>
      <c r="H22" s="136"/>
      <c r="I22" s="137"/>
      <c r="J22" s="73"/>
      <c r="K22" s="68"/>
      <c r="L22" s="69"/>
      <c r="M22" s="70"/>
      <c r="O22" s="121"/>
      <c r="P22" s="122"/>
      <c r="Q22" s="194"/>
    </row>
    <row r="23" spans="1:17" s="71" customFormat="1" ht="38.25">
      <c r="A23" s="141" t="s">
        <v>97</v>
      </c>
      <c r="B23" s="139" t="s">
        <v>50</v>
      </c>
      <c r="C23" s="140" t="s">
        <v>51</v>
      </c>
      <c r="D23" s="142" t="s">
        <v>35</v>
      </c>
      <c r="E23" s="167">
        <v>9.24</v>
      </c>
      <c r="F23" s="168">
        <v>396.71</v>
      </c>
      <c r="G23" s="138">
        <f t="shared" si="3"/>
        <v>3665.6003999999998</v>
      </c>
      <c r="H23" s="136">
        <f>-E24</f>
        <v>-9.24</v>
      </c>
      <c r="I23" s="137">
        <f t="shared" si="4"/>
        <v>396.71</v>
      </c>
      <c r="J23" s="73">
        <f t="shared" si="5"/>
        <v>-3665.6003999999998</v>
      </c>
      <c r="K23" s="68">
        <f>E23+H23</f>
        <v>0</v>
      </c>
      <c r="L23" s="69">
        <f t="shared" si="6"/>
        <v>396.71</v>
      </c>
      <c r="M23" s="70">
        <f t="shared" si="7"/>
        <v>0</v>
      </c>
      <c r="O23" s="121"/>
      <c r="P23" s="122"/>
      <c r="Q23" s="194"/>
    </row>
    <row r="24" spans="1:17" s="71" customFormat="1" ht="15">
      <c r="A24" s="141"/>
      <c r="B24" s="139"/>
      <c r="C24" s="152" t="s">
        <v>144</v>
      </c>
      <c r="D24" s="153"/>
      <c r="E24" s="154">
        <v>9.24</v>
      </c>
      <c r="F24" s="143"/>
      <c r="G24" s="138" t="str">
        <f t="shared" si="3"/>
        <v/>
      </c>
      <c r="H24" s="136"/>
      <c r="I24" s="137"/>
      <c r="J24" s="73"/>
      <c r="K24" s="68"/>
      <c r="L24" s="69"/>
      <c r="M24" s="70"/>
      <c r="O24" s="121"/>
      <c r="P24" s="122"/>
      <c r="Q24" s="194"/>
    </row>
    <row r="25" spans="1:17" s="61" customFormat="1" ht="24" customHeight="1">
      <c r="A25" s="62" t="s">
        <v>58</v>
      </c>
      <c r="B25" s="63" t="s">
        <v>59</v>
      </c>
      <c r="C25" s="64"/>
      <c r="D25" s="64"/>
      <c r="E25" s="64"/>
      <c r="F25" s="65"/>
      <c r="G25" s="66"/>
      <c r="H25" s="66"/>
      <c r="I25" s="66"/>
      <c r="J25" s="66"/>
      <c r="K25" s="66"/>
      <c r="L25" s="66"/>
      <c r="M25" s="66"/>
      <c r="O25" s="121"/>
      <c r="P25" s="66"/>
      <c r="Q25" s="194"/>
    </row>
    <row r="26" spans="1:17" s="71" customFormat="1" ht="25.5">
      <c r="A26" s="141" t="s">
        <v>129</v>
      </c>
      <c r="B26" s="139" t="s">
        <v>130</v>
      </c>
      <c r="C26" s="140" t="s">
        <v>131</v>
      </c>
      <c r="D26" s="142" t="s">
        <v>63</v>
      </c>
      <c r="E26" s="167">
        <v>8.8000000000000007</v>
      </c>
      <c r="F26" s="168">
        <v>68.39</v>
      </c>
      <c r="G26" s="138">
        <f t="shared" si="3"/>
        <v>601.83200000000011</v>
      </c>
      <c r="H26" s="136">
        <f>-E27</f>
        <v>-8.8000000000000007</v>
      </c>
      <c r="I26" s="137">
        <f>F26</f>
        <v>68.39</v>
      </c>
      <c r="J26" s="73">
        <f t="shared" si="5"/>
        <v>-601.83200000000011</v>
      </c>
      <c r="K26" s="68">
        <f>E26+H26</f>
        <v>0</v>
      </c>
      <c r="L26" s="69">
        <f>F26</f>
        <v>68.39</v>
      </c>
      <c r="M26" s="70">
        <f t="shared" si="7"/>
        <v>0</v>
      </c>
      <c r="O26" s="121"/>
      <c r="P26" s="122"/>
      <c r="Q26" s="194"/>
    </row>
    <row r="27" spans="1:17" s="71" customFormat="1" ht="15">
      <c r="A27" s="141"/>
      <c r="B27" s="139"/>
      <c r="C27" s="152" t="s">
        <v>132</v>
      </c>
      <c r="D27" s="153"/>
      <c r="E27" s="154">
        <v>8.8000000000000007</v>
      </c>
      <c r="F27" s="143"/>
      <c r="G27" s="138"/>
      <c r="H27" s="136"/>
      <c r="I27" s="137"/>
      <c r="J27" s="73"/>
      <c r="K27" s="68"/>
      <c r="L27" s="69"/>
      <c r="M27" s="70" t="str">
        <f t="shared" si="7"/>
        <v/>
      </c>
      <c r="O27" s="121"/>
      <c r="P27" s="122"/>
      <c r="Q27" s="194"/>
    </row>
    <row r="28" spans="1:17" s="71" customFormat="1" ht="38.25">
      <c r="A28" s="141" t="s">
        <v>133</v>
      </c>
      <c r="B28" s="139" t="s">
        <v>134</v>
      </c>
      <c r="C28" s="140" t="s">
        <v>135</v>
      </c>
      <c r="D28" s="142" t="s">
        <v>63</v>
      </c>
      <c r="E28" s="167">
        <v>8.8000000000000007</v>
      </c>
      <c r="F28" s="168">
        <v>87.65</v>
      </c>
      <c r="G28" s="138">
        <f t="shared" si="3"/>
        <v>771.32000000000016</v>
      </c>
      <c r="H28" s="136">
        <f>-E29</f>
        <v>-8.8000000000000007</v>
      </c>
      <c r="I28" s="137">
        <f>F28</f>
        <v>87.65</v>
      </c>
      <c r="J28" s="73">
        <f t="shared" si="5"/>
        <v>-771.32000000000016</v>
      </c>
      <c r="K28" s="68">
        <f>E28+H28</f>
        <v>0</v>
      </c>
      <c r="L28" s="69">
        <f t="shared" ref="L28" si="8">F28</f>
        <v>87.65</v>
      </c>
      <c r="M28" s="70">
        <f t="shared" si="7"/>
        <v>0</v>
      </c>
      <c r="O28" s="121"/>
      <c r="P28" s="122"/>
      <c r="Q28" s="194"/>
    </row>
    <row r="29" spans="1:17" s="71" customFormat="1" ht="15">
      <c r="A29" s="141"/>
      <c r="B29" s="139"/>
      <c r="C29" s="152" t="s">
        <v>136</v>
      </c>
      <c r="D29" s="153"/>
      <c r="E29" s="154">
        <v>8.8000000000000007</v>
      </c>
      <c r="F29" s="143"/>
      <c r="G29" s="138"/>
      <c r="H29" s="136"/>
      <c r="I29" s="137"/>
      <c r="J29" s="73"/>
      <c r="K29" s="68"/>
      <c r="L29" s="69"/>
      <c r="M29" s="70" t="str">
        <f t="shared" si="7"/>
        <v/>
      </c>
      <c r="O29" s="121"/>
      <c r="P29" s="122"/>
      <c r="Q29" s="194"/>
    </row>
    <row r="30" spans="1:17" s="61" customFormat="1" ht="24" customHeight="1">
      <c r="A30" s="62" t="s">
        <v>38</v>
      </c>
      <c r="B30" s="63" t="s">
        <v>39</v>
      </c>
      <c r="C30" s="64"/>
      <c r="D30" s="64"/>
      <c r="E30" s="64"/>
      <c r="F30" s="65"/>
      <c r="G30" s="66"/>
      <c r="H30" s="66"/>
      <c r="I30" s="66"/>
      <c r="J30" s="66"/>
      <c r="K30" s="66"/>
      <c r="L30" s="66"/>
      <c r="M30" s="66"/>
      <c r="O30" s="121"/>
      <c r="P30" s="66"/>
      <c r="Q30" s="194"/>
    </row>
    <row r="31" spans="1:17" s="71" customFormat="1" ht="12.75">
      <c r="A31" s="169" t="s">
        <v>85</v>
      </c>
      <c r="B31" s="139" t="s">
        <v>53</v>
      </c>
      <c r="C31" s="140" t="s">
        <v>54</v>
      </c>
      <c r="D31" s="142" t="s">
        <v>33</v>
      </c>
      <c r="E31" s="167">
        <v>7.73</v>
      </c>
      <c r="F31" s="168">
        <v>344.26</v>
      </c>
      <c r="G31" s="138">
        <f t="shared" ref="G31:G34" si="9">IF(ISBLANK(F31),"",(E31*F31))</f>
        <v>2661.1298000000002</v>
      </c>
      <c r="H31" s="136">
        <f>-E34</f>
        <v>-0.56000000000000005</v>
      </c>
      <c r="I31" s="137">
        <f t="shared" si="4"/>
        <v>344.26</v>
      </c>
      <c r="J31" s="73">
        <f t="shared" si="5"/>
        <v>-192.78560000000002</v>
      </c>
      <c r="K31" s="68">
        <f>E31+H31</f>
        <v>7.17</v>
      </c>
      <c r="L31" s="69">
        <f t="shared" si="6"/>
        <v>344.26</v>
      </c>
      <c r="M31" s="70">
        <f t="shared" si="7"/>
        <v>2468.3442</v>
      </c>
      <c r="O31" s="121"/>
      <c r="P31" s="122"/>
      <c r="Q31" s="194"/>
    </row>
    <row r="32" spans="1:17" s="71" customFormat="1" ht="12.75">
      <c r="A32" s="141"/>
      <c r="B32" s="157" t="s">
        <v>34</v>
      </c>
      <c r="C32" s="155" t="s">
        <v>98</v>
      </c>
      <c r="D32" s="156"/>
      <c r="E32" s="157" t="s">
        <v>34</v>
      </c>
      <c r="F32" s="161"/>
      <c r="G32" s="138" t="str">
        <f t="shared" si="9"/>
        <v/>
      </c>
      <c r="H32" s="136"/>
      <c r="I32" s="137"/>
      <c r="J32" s="73" t="str">
        <f t="shared" si="5"/>
        <v/>
      </c>
      <c r="K32" s="68"/>
      <c r="L32" s="69"/>
      <c r="M32" s="70"/>
      <c r="O32" s="121"/>
      <c r="P32" s="122"/>
      <c r="Q32" s="123"/>
    </row>
    <row r="33" spans="1:19" s="71" customFormat="1" ht="12.75">
      <c r="A33" s="141"/>
      <c r="B33" s="157" t="s">
        <v>34</v>
      </c>
      <c r="C33" s="155" t="s">
        <v>56</v>
      </c>
      <c r="D33" s="156"/>
      <c r="E33" s="157" t="s">
        <v>34</v>
      </c>
      <c r="F33" s="161"/>
      <c r="G33" s="138" t="str">
        <f t="shared" si="9"/>
        <v/>
      </c>
      <c r="H33" s="136"/>
      <c r="I33" s="137"/>
      <c r="J33" s="73"/>
      <c r="K33" s="68"/>
      <c r="L33" s="69"/>
      <c r="M33" s="70"/>
      <c r="O33" s="121"/>
      <c r="P33" s="122"/>
      <c r="Q33" s="123"/>
    </row>
    <row r="34" spans="1:19" s="71" customFormat="1" ht="12.75">
      <c r="A34" s="141"/>
      <c r="B34" s="162" t="s">
        <v>34</v>
      </c>
      <c r="C34" s="152" t="s">
        <v>99</v>
      </c>
      <c r="D34" s="153"/>
      <c r="E34" s="154">
        <v>0.56000000000000005</v>
      </c>
      <c r="F34" s="163"/>
      <c r="G34" s="138" t="str">
        <f t="shared" si="9"/>
        <v/>
      </c>
      <c r="H34" s="136"/>
      <c r="I34" s="137"/>
      <c r="J34" s="73"/>
      <c r="K34" s="68"/>
      <c r="L34" s="69"/>
      <c r="M34" s="70"/>
      <c r="O34" s="121"/>
      <c r="P34" s="122"/>
      <c r="Q34" s="123"/>
    </row>
    <row r="35" spans="1:19" s="71" customFormat="1" ht="15">
      <c r="A35" s="144"/>
      <c r="B35" s="144"/>
      <c r="C35" s="145"/>
      <c r="D35" s="144"/>
      <c r="E35" s="146"/>
      <c r="F35" s="143"/>
      <c r="G35" s="138"/>
      <c r="H35" s="136"/>
      <c r="I35" s="137"/>
      <c r="J35" s="73"/>
      <c r="K35" s="68"/>
      <c r="L35" s="69"/>
      <c r="M35" s="70"/>
      <c r="O35" s="121"/>
      <c r="P35" s="122"/>
      <c r="Q35" s="123"/>
    </row>
    <row r="36" spans="1:19" s="75" customFormat="1" ht="18" customHeight="1">
      <c r="A36" s="130"/>
      <c r="B36" s="130"/>
      <c r="C36" s="130"/>
      <c r="D36" s="130"/>
      <c r="E36" s="131"/>
      <c r="F36" s="130"/>
      <c r="G36" s="72">
        <f>SUBTOTAL(9,G17:G34)</f>
        <v>8067.7134000000005</v>
      </c>
      <c r="H36" s="132"/>
      <c r="I36" s="133"/>
      <c r="J36" s="73">
        <f>SUBTOTAL(9,J17:J34)</f>
        <v>-5599.3692000000001</v>
      </c>
      <c r="K36" s="134"/>
      <c r="L36" s="135"/>
      <c r="M36" s="74">
        <f>SUBTOTAL(9,M17:M34)</f>
        <v>2468.3442</v>
      </c>
      <c r="O36" s="124"/>
      <c r="P36" s="124"/>
      <c r="Q36" s="123"/>
    </row>
    <row r="37" spans="1:19" s="87" customFormat="1" ht="24.95" customHeight="1" thickBot="1">
      <c r="A37" s="76"/>
      <c r="B37" s="77"/>
      <c r="C37" s="78"/>
      <c r="D37" s="79"/>
      <c r="E37" s="80"/>
      <c r="F37" s="81"/>
      <c r="G37" s="82"/>
      <c r="H37" s="83"/>
      <c r="I37" s="84"/>
      <c r="J37" s="85"/>
      <c r="K37" s="147"/>
      <c r="L37" s="147"/>
      <c r="M37" s="86"/>
      <c r="O37" s="125"/>
      <c r="P37" s="125"/>
      <c r="Q37" s="126"/>
    </row>
    <row r="38" spans="1:19" s="87" customFormat="1" ht="24.95" customHeight="1" thickBot="1">
      <c r="A38" s="88"/>
      <c r="B38" s="89"/>
      <c r="C38" s="90" t="s">
        <v>20</v>
      </c>
      <c r="D38" s="91"/>
      <c r="E38" s="92"/>
      <c r="F38" s="93"/>
      <c r="G38" s="94">
        <f>SUBTOTAL(9,G17:G37)</f>
        <v>8067.7134000000005</v>
      </c>
      <c r="H38" s="95"/>
      <c r="I38" s="95"/>
      <c r="J38" s="96">
        <f>SUBTOTAL(9,J17:J37)</f>
        <v>-5599.3692000000001</v>
      </c>
      <c r="K38" s="95"/>
      <c r="L38" s="95"/>
      <c r="M38" s="97">
        <f>SUBTOTAL(9,M17:M37)</f>
        <v>2468.3442</v>
      </c>
      <c r="N38" s="98"/>
      <c r="O38" s="127"/>
      <c r="P38" s="127"/>
      <c r="Q38" s="128"/>
      <c r="R38" s="100"/>
      <c r="S38" s="100"/>
    </row>
    <row r="39" spans="1:19" s="87" customFormat="1" ht="24.95" customHeight="1">
      <c r="B39" s="101"/>
      <c r="C39" s="102"/>
      <c r="D39" s="103"/>
      <c r="E39" s="104"/>
      <c r="F39" s="81"/>
      <c r="G39" s="105"/>
      <c r="H39" s="106"/>
      <c r="I39" s="107"/>
      <c r="J39" s="98"/>
      <c r="K39" s="99"/>
      <c r="L39" s="99"/>
      <c r="M39" s="100"/>
      <c r="O39" s="125"/>
      <c r="P39" s="125"/>
      <c r="Q39" s="125"/>
    </row>
    <row r="40" spans="1:19" s="108" customFormat="1" ht="24.95" customHeight="1">
      <c r="B40" s="109" t="s">
        <v>21</v>
      </c>
      <c r="C40" s="110" t="s">
        <v>22</v>
      </c>
      <c r="E40" s="111"/>
      <c r="G40" s="110" t="s">
        <v>23</v>
      </c>
      <c r="H40" s="106"/>
      <c r="I40" s="112"/>
      <c r="J40" s="98"/>
      <c r="K40" s="113" t="s">
        <v>24</v>
      </c>
      <c r="L40" s="100"/>
      <c r="M40" s="100"/>
      <c r="O40" s="129"/>
      <c r="P40" s="129"/>
      <c r="Q40" s="129"/>
    </row>
    <row r="41" spans="1:19" s="108" customFormat="1" ht="24.95" customHeight="1">
      <c r="B41" s="109"/>
      <c r="C41" s="110"/>
      <c r="E41" s="111"/>
      <c r="G41" s="110"/>
      <c r="H41" s="106"/>
      <c r="I41" s="112"/>
      <c r="J41" s="98"/>
      <c r="K41" s="113"/>
      <c r="L41" s="100"/>
      <c r="M41" s="100"/>
      <c r="O41" s="129"/>
      <c r="P41" s="129"/>
      <c r="Q41" s="129"/>
    </row>
    <row r="42" spans="1:19" s="108" customFormat="1" ht="24.95" customHeight="1">
      <c r="B42" s="109" t="s">
        <v>25</v>
      </c>
      <c r="C42" s="109" t="s">
        <v>26</v>
      </c>
      <c r="E42" s="111"/>
      <c r="G42" s="109" t="s">
        <v>25</v>
      </c>
      <c r="H42" s="106"/>
      <c r="I42" s="112"/>
      <c r="J42" s="98"/>
      <c r="K42" s="109" t="s">
        <v>25</v>
      </c>
      <c r="L42" s="100"/>
      <c r="M42" s="100"/>
      <c r="O42" s="129"/>
      <c r="P42" s="129"/>
      <c r="Q42" s="129"/>
    </row>
    <row r="43" spans="1:19">
      <c r="B43" s="43"/>
      <c r="C43" s="43"/>
      <c r="D43" s="43"/>
      <c r="E43" s="44"/>
      <c r="G43" s="46"/>
      <c r="H43" s="47"/>
      <c r="I43" s="48"/>
    </row>
    <row r="44" spans="1:19">
      <c r="B44" s="43"/>
      <c r="C44" s="43"/>
      <c r="D44" s="43"/>
      <c r="E44" s="44"/>
      <c r="G44" s="46"/>
      <c r="H44" s="47"/>
      <c r="I44" s="48"/>
    </row>
    <row r="45" spans="1:19">
      <c r="B45" s="43"/>
      <c r="C45" s="43"/>
      <c r="D45" s="43"/>
      <c r="E45" s="44"/>
      <c r="G45" s="46"/>
      <c r="H45" s="47"/>
      <c r="I45" s="48"/>
    </row>
    <row r="46" spans="1:19">
      <c r="B46" s="43"/>
      <c r="C46" s="43"/>
      <c r="D46" s="43"/>
      <c r="E46" s="44"/>
      <c r="G46" s="46"/>
      <c r="H46" s="47"/>
      <c r="I46" s="48"/>
    </row>
    <row r="47" spans="1:19">
      <c r="B47" s="43"/>
      <c r="C47" s="43"/>
      <c r="D47" s="43"/>
      <c r="E47" s="44"/>
      <c r="G47" s="46"/>
      <c r="H47" s="47"/>
      <c r="I47" s="48"/>
    </row>
    <row r="48" spans="1:19">
      <c r="B48" s="43"/>
      <c r="C48" s="43"/>
      <c r="D48" s="43"/>
      <c r="E48" s="44"/>
      <c r="G48" s="46"/>
      <c r="H48" s="47"/>
      <c r="I48" s="48"/>
    </row>
    <row r="49" spans="1:34">
      <c r="B49" s="43"/>
      <c r="C49" s="43"/>
      <c r="D49" s="43"/>
      <c r="E49" s="44"/>
      <c r="G49" s="46"/>
      <c r="H49" s="47"/>
      <c r="I49" s="48"/>
    </row>
    <row r="50" spans="1:34">
      <c r="B50" s="43"/>
      <c r="C50" s="43"/>
      <c r="D50" s="43"/>
      <c r="E50" s="44"/>
      <c r="G50" s="46"/>
      <c r="H50" s="47"/>
      <c r="I50" s="48"/>
    </row>
    <row r="51" spans="1:34">
      <c r="B51" s="43"/>
      <c r="C51" s="43"/>
      <c r="D51" s="43"/>
      <c r="E51" s="44"/>
      <c r="G51" s="46"/>
      <c r="H51" s="47"/>
      <c r="I51" s="48"/>
    </row>
    <row r="52" spans="1:34">
      <c r="B52" s="43"/>
      <c r="C52" s="43"/>
      <c r="D52" s="43"/>
      <c r="E52" s="44"/>
      <c r="G52" s="46"/>
      <c r="H52" s="47"/>
      <c r="I52" s="48"/>
    </row>
    <row r="53" spans="1:34">
      <c r="B53" s="43"/>
      <c r="C53" s="43"/>
      <c r="D53" s="43"/>
      <c r="E53" s="44"/>
      <c r="G53" s="46"/>
      <c r="H53" s="47"/>
      <c r="I53" s="48"/>
    </row>
    <row r="54" spans="1:34">
      <c r="B54" s="43"/>
      <c r="C54" s="43"/>
      <c r="D54" s="43"/>
      <c r="E54" s="44"/>
      <c r="G54" s="46"/>
      <c r="H54" s="47"/>
      <c r="I54" s="48"/>
    </row>
    <row r="55" spans="1:34">
      <c r="B55" s="43"/>
      <c r="C55" s="43"/>
      <c r="D55" s="43"/>
      <c r="E55" s="44"/>
      <c r="G55" s="46"/>
      <c r="H55" s="47"/>
      <c r="I55" s="48"/>
    </row>
    <row r="56" spans="1:34" s="34" customFormat="1">
      <c r="A56" s="6"/>
      <c r="B56" s="43"/>
      <c r="C56" s="43"/>
      <c r="D56" s="43"/>
      <c r="E56" s="44"/>
      <c r="F56" s="114"/>
      <c r="G56" s="46"/>
      <c r="H56" s="47"/>
      <c r="I56" s="48"/>
      <c r="K56" s="35"/>
      <c r="L56" s="35"/>
      <c r="M56" s="36"/>
      <c r="N56" s="6"/>
      <c r="O56" s="120"/>
      <c r="P56" s="120"/>
      <c r="Q56" s="120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</row>
    <row r="57" spans="1:34" s="34" customFormat="1">
      <c r="A57" s="6"/>
      <c r="B57" s="43"/>
      <c r="C57" s="43"/>
      <c r="D57" s="43"/>
      <c r="E57" s="44"/>
      <c r="F57" s="114"/>
      <c r="G57" s="46"/>
      <c r="H57" s="47"/>
      <c r="I57" s="48"/>
      <c r="K57" s="35"/>
      <c r="L57" s="35"/>
      <c r="M57" s="36"/>
      <c r="N57" s="6"/>
      <c r="O57" s="120"/>
      <c r="P57" s="120"/>
      <c r="Q57" s="120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</row>
    <row r="58" spans="1:34" s="34" customFormat="1">
      <c r="A58" s="6"/>
      <c r="B58" s="43"/>
      <c r="C58" s="43"/>
      <c r="D58" s="43"/>
      <c r="E58" s="44"/>
      <c r="F58" s="114"/>
      <c r="G58" s="46"/>
      <c r="H58" s="47"/>
      <c r="I58" s="48"/>
      <c r="K58" s="35"/>
      <c r="L58" s="35"/>
      <c r="M58" s="36"/>
      <c r="N58" s="6"/>
      <c r="O58" s="120"/>
      <c r="P58" s="120"/>
      <c r="Q58" s="120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</row>
    <row r="59" spans="1:34" s="34" customFormat="1">
      <c r="A59" s="6"/>
      <c r="B59" s="43"/>
      <c r="C59" s="43"/>
      <c r="D59" s="43"/>
      <c r="E59" s="44"/>
      <c r="F59" s="114"/>
      <c r="G59" s="46"/>
      <c r="H59" s="47"/>
      <c r="I59" s="48"/>
      <c r="K59" s="35"/>
      <c r="L59" s="35"/>
      <c r="M59" s="36"/>
      <c r="N59" s="6"/>
      <c r="O59" s="120"/>
      <c r="P59" s="120"/>
      <c r="Q59" s="120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</row>
    <row r="60" spans="1:34" s="34" customFormat="1">
      <c r="A60" s="6"/>
      <c r="B60" s="43"/>
      <c r="C60" s="43"/>
      <c r="D60" s="43"/>
      <c r="E60" s="44"/>
      <c r="F60" s="114"/>
      <c r="G60" s="46"/>
      <c r="H60" s="47"/>
      <c r="I60" s="48"/>
      <c r="K60" s="35"/>
      <c r="L60" s="35"/>
      <c r="M60" s="36"/>
      <c r="N60" s="6"/>
      <c r="O60" s="120"/>
      <c r="P60" s="120"/>
      <c r="Q60" s="120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</row>
    <row r="61" spans="1:34" s="34" customFormat="1">
      <c r="A61" s="6"/>
      <c r="B61" s="43"/>
      <c r="C61" s="43"/>
      <c r="D61" s="43"/>
      <c r="E61" s="44"/>
      <c r="F61" s="114"/>
      <c r="G61" s="46"/>
      <c r="H61" s="47"/>
      <c r="I61" s="48"/>
      <c r="K61" s="35"/>
      <c r="L61" s="35"/>
      <c r="M61" s="36"/>
      <c r="N61" s="6"/>
      <c r="O61" s="120"/>
      <c r="P61" s="120"/>
      <c r="Q61" s="120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</row>
    <row r="62" spans="1:34" s="34" customFormat="1">
      <c r="A62" s="6"/>
      <c r="B62" s="43"/>
      <c r="C62" s="43"/>
      <c r="D62" s="43"/>
      <c r="E62" s="44"/>
      <c r="F62" s="114"/>
      <c r="G62" s="46"/>
      <c r="H62" s="47"/>
      <c r="I62" s="48"/>
      <c r="K62" s="35"/>
      <c r="L62" s="35"/>
      <c r="M62" s="36"/>
      <c r="N62" s="6"/>
      <c r="O62" s="120"/>
      <c r="P62" s="120"/>
      <c r="Q62" s="120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</row>
    <row r="63" spans="1:34" s="34" customFormat="1">
      <c r="A63" s="6"/>
      <c r="B63" s="43"/>
      <c r="C63" s="43"/>
      <c r="D63" s="43"/>
      <c r="E63" s="44"/>
      <c r="F63" s="114"/>
      <c r="G63" s="46"/>
      <c r="H63" s="47"/>
      <c r="I63" s="48"/>
      <c r="K63" s="35"/>
      <c r="L63" s="35"/>
      <c r="M63" s="36"/>
      <c r="N63" s="6"/>
      <c r="O63" s="120"/>
      <c r="P63" s="120"/>
      <c r="Q63" s="120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</row>
    <row r="64" spans="1:34" s="34" customFormat="1">
      <c r="A64" s="6"/>
      <c r="B64" s="43"/>
      <c r="C64" s="43"/>
      <c r="D64" s="43"/>
      <c r="E64" s="44"/>
      <c r="F64" s="114"/>
      <c r="G64" s="46"/>
      <c r="H64" s="47"/>
      <c r="I64" s="48"/>
      <c r="K64" s="35"/>
      <c r="L64" s="35"/>
      <c r="M64" s="36"/>
      <c r="N64" s="6"/>
      <c r="O64" s="120"/>
      <c r="P64" s="120"/>
      <c r="Q64" s="120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</row>
    <row r="65" spans="1:34" s="34" customFormat="1">
      <c r="A65" s="6"/>
      <c r="B65" s="43"/>
      <c r="C65" s="43"/>
      <c r="D65" s="43"/>
      <c r="E65" s="44"/>
      <c r="F65" s="114"/>
      <c r="G65" s="46"/>
      <c r="H65" s="47"/>
      <c r="I65" s="48"/>
      <c r="K65" s="35"/>
      <c r="L65" s="35"/>
      <c r="M65" s="36"/>
      <c r="N65" s="6"/>
      <c r="O65" s="120"/>
      <c r="P65" s="120"/>
      <c r="Q65" s="120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</row>
    <row r="66" spans="1:34" s="34" customFormat="1">
      <c r="A66" s="6"/>
      <c r="B66" s="43"/>
      <c r="C66" s="43"/>
      <c r="D66" s="43"/>
      <c r="E66" s="44"/>
      <c r="F66" s="114"/>
      <c r="G66" s="46"/>
      <c r="H66" s="47"/>
      <c r="I66" s="48"/>
      <c r="K66" s="35"/>
      <c r="L66" s="35"/>
      <c r="M66" s="36"/>
      <c r="N66" s="6"/>
      <c r="O66" s="120"/>
      <c r="P66" s="120"/>
      <c r="Q66" s="120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</row>
    <row r="67" spans="1:34" s="34" customFormat="1">
      <c r="A67" s="6"/>
      <c r="B67" s="43"/>
      <c r="C67" s="43"/>
      <c r="D67" s="43"/>
      <c r="E67" s="44"/>
      <c r="F67" s="114"/>
      <c r="G67" s="46"/>
      <c r="H67" s="47"/>
      <c r="I67" s="48"/>
      <c r="K67" s="35"/>
      <c r="L67" s="35"/>
      <c r="M67" s="36"/>
      <c r="N67" s="6"/>
      <c r="O67" s="120"/>
      <c r="P67" s="120"/>
      <c r="Q67" s="120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</row>
    <row r="68" spans="1:34" s="34" customFormat="1">
      <c r="A68" s="6"/>
      <c r="B68" s="43"/>
      <c r="C68" s="43"/>
      <c r="D68" s="43"/>
      <c r="E68" s="44"/>
      <c r="F68" s="114"/>
      <c r="G68" s="46"/>
      <c r="H68" s="47"/>
      <c r="I68" s="48"/>
      <c r="K68" s="35"/>
      <c r="L68" s="35"/>
      <c r="M68" s="36"/>
      <c r="N68" s="6"/>
      <c r="O68" s="120"/>
      <c r="P68" s="120"/>
      <c r="Q68" s="120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</row>
    <row r="69" spans="1:34" s="34" customFormat="1">
      <c r="A69" s="6"/>
      <c r="B69" s="43"/>
      <c r="C69" s="43"/>
      <c r="D69" s="43"/>
      <c r="E69" s="44"/>
      <c r="F69" s="114"/>
      <c r="G69" s="46"/>
      <c r="H69" s="47"/>
      <c r="I69" s="48"/>
      <c r="K69" s="35"/>
      <c r="L69" s="35"/>
      <c r="M69" s="36"/>
      <c r="N69" s="6"/>
      <c r="O69" s="120"/>
      <c r="P69" s="120"/>
      <c r="Q69" s="120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</row>
    <row r="70" spans="1:34" s="34" customFormat="1">
      <c r="A70" s="6"/>
      <c r="B70" s="43"/>
      <c r="C70" s="43"/>
      <c r="D70" s="43"/>
      <c r="E70" s="44"/>
      <c r="F70" s="114"/>
      <c r="G70" s="46"/>
      <c r="H70" s="47"/>
      <c r="I70" s="48"/>
      <c r="K70" s="35"/>
      <c r="L70" s="35"/>
      <c r="M70" s="36"/>
      <c r="N70" s="6"/>
      <c r="O70" s="120"/>
      <c r="P70" s="120"/>
      <c r="Q70" s="120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</row>
    <row r="71" spans="1:34" s="34" customFormat="1">
      <c r="A71" s="6"/>
      <c r="B71" s="43"/>
      <c r="C71" s="43"/>
      <c r="D71" s="43"/>
      <c r="E71" s="44"/>
      <c r="F71" s="114"/>
      <c r="G71" s="46"/>
      <c r="H71" s="47"/>
      <c r="I71" s="48"/>
      <c r="K71" s="35"/>
      <c r="L71" s="35"/>
      <c r="M71" s="36"/>
      <c r="N71" s="6"/>
      <c r="O71" s="120"/>
      <c r="P71" s="120"/>
      <c r="Q71" s="120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</row>
    <row r="72" spans="1:34" s="34" customFormat="1">
      <c r="A72" s="6"/>
      <c r="B72" s="43"/>
      <c r="C72" s="43"/>
      <c r="D72" s="43"/>
      <c r="E72" s="44"/>
      <c r="F72" s="114"/>
      <c r="G72" s="46"/>
      <c r="H72" s="47"/>
      <c r="I72" s="48"/>
      <c r="K72" s="35"/>
      <c r="L72" s="35"/>
      <c r="M72" s="36"/>
      <c r="N72" s="6"/>
      <c r="O72" s="120"/>
      <c r="P72" s="120"/>
      <c r="Q72" s="120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</row>
    <row r="73" spans="1:34" s="34" customFormat="1">
      <c r="A73" s="6"/>
      <c r="B73" s="43"/>
      <c r="C73" s="43"/>
      <c r="D73" s="43"/>
      <c r="E73" s="44"/>
      <c r="F73" s="114"/>
      <c r="G73" s="46"/>
      <c r="H73" s="47"/>
      <c r="I73" s="48"/>
      <c r="K73" s="35"/>
      <c r="L73" s="35"/>
      <c r="M73" s="36"/>
      <c r="N73" s="6"/>
      <c r="O73" s="120"/>
      <c r="P73" s="120"/>
      <c r="Q73" s="120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</row>
    <row r="74" spans="1:34" s="34" customFormat="1">
      <c r="A74" s="6"/>
      <c r="B74" s="43"/>
      <c r="C74" s="43"/>
      <c r="D74" s="43"/>
      <c r="E74" s="44"/>
      <c r="F74" s="114"/>
      <c r="G74" s="46"/>
      <c r="H74" s="47"/>
      <c r="I74" s="48"/>
      <c r="K74" s="35"/>
      <c r="L74" s="35"/>
      <c r="M74" s="36"/>
      <c r="N74" s="6"/>
      <c r="O74" s="120"/>
      <c r="P74" s="120"/>
      <c r="Q74" s="120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</row>
    <row r="75" spans="1:34" s="34" customFormat="1">
      <c r="A75" s="6"/>
      <c r="B75" s="43"/>
      <c r="C75" s="43"/>
      <c r="D75" s="43"/>
      <c r="E75" s="44"/>
      <c r="F75" s="114"/>
      <c r="G75" s="46"/>
      <c r="H75" s="47"/>
      <c r="I75" s="48"/>
      <c r="K75" s="35"/>
      <c r="L75" s="35"/>
      <c r="M75" s="36"/>
      <c r="N75" s="6"/>
      <c r="O75" s="120"/>
      <c r="P75" s="120"/>
      <c r="Q75" s="120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</row>
    <row r="76" spans="1:34" s="34" customFormat="1">
      <c r="A76" s="6"/>
      <c r="B76" s="43"/>
      <c r="C76" s="43"/>
      <c r="D76" s="43"/>
      <c r="E76" s="44"/>
      <c r="F76" s="114"/>
      <c r="G76" s="46"/>
      <c r="H76" s="47"/>
      <c r="I76" s="48"/>
      <c r="K76" s="35"/>
      <c r="L76" s="35"/>
      <c r="M76" s="36"/>
      <c r="N76" s="6"/>
      <c r="O76" s="120"/>
      <c r="P76" s="120"/>
      <c r="Q76" s="120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</row>
    <row r="77" spans="1:34" s="34" customFormat="1">
      <c r="A77" s="6"/>
      <c r="B77" s="43"/>
      <c r="C77" s="43"/>
      <c r="D77" s="43"/>
      <c r="E77" s="44"/>
      <c r="F77" s="114"/>
      <c r="G77" s="46"/>
      <c r="H77" s="47"/>
      <c r="I77" s="48"/>
      <c r="K77" s="35"/>
      <c r="L77" s="35"/>
      <c r="M77" s="36"/>
      <c r="N77" s="6"/>
      <c r="O77" s="120"/>
      <c r="P77" s="120"/>
      <c r="Q77" s="120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</row>
    <row r="78" spans="1:34" s="34" customFormat="1">
      <c r="A78" s="6"/>
      <c r="B78" s="43"/>
      <c r="C78" s="43"/>
      <c r="D78" s="43"/>
      <c r="E78" s="44"/>
      <c r="F78" s="114"/>
      <c r="G78" s="46"/>
      <c r="H78" s="47"/>
      <c r="I78" s="48"/>
      <c r="K78" s="35"/>
      <c r="L78" s="35"/>
      <c r="M78" s="36"/>
      <c r="N78" s="6"/>
      <c r="O78" s="120"/>
      <c r="P78" s="120"/>
      <c r="Q78" s="120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</row>
    <row r="79" spans="1:34" s="34" customFormat="1">
      <c r="A79" s="6"/>
      <c r="B79" s="43"/>
      <c r="C79" s="43"/>
      <c r="D79" s="43"/>
      <c r="E79" s="44"/>
      <c r="F79" s="114"/>
      <c r="G79" s="46"/>
      <c r="H79" s="47"/>
      <c r="I79" s="48"/>
      <c r="K79" s="35"/>
      <c r="L79" s="35"/>
      <c r="M79" s="36"/>
      <c r="N79" s="6"/>
      <c r="O79" s="120"/>
      <c r="P79" s="120"/>
      <c r="Q79" s="120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</row>
    <row r="80" spans="1:34" s="34" customFormat="1">
      <c r="A80" s="6"/>
      <c r="B80" s="43"/>
      <c r="C80" s="43"/>
      <c r="D80" s="43"/>
      <c r="E80" s="44"/>
      <c r="F80" s="114"/>
      <c r="G80" s="46"/>
      <c r="H80" s="47"/>
      <c r="I80" s="48"/>
      <c r="K80" s="35"/>
      <c r="L80" s="35"/>
      <c r="M80" s="36"/>
      <c r="N80" s="6"/>
      <c r="O80" s="120"/>
      <c r="P80" s="120"/>
      <c r="Q80" s="120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</row>
    <row r="81" spans="1:34" s="34" customFormat="1">
      <c r="A81" s="6"/>
      <c r="B81" s="43"/>
      <c r="C81" s="43"/>
      <c r="D81" s="43"/>
      <c r="E81" s="44"/>
      <c r="F81" s="114"/>
      <c r="G81" s="46"/>
      <c r="H81" s="47"/>
      <c r="I81" s="48"/>
      <c r="K81" s="35"/>
      <c r="L81" s="35"/>
      <c r="M81" s="36"/>
      <c r="N81" s="6"/>
      <c r="O81" s="120"/>
      <c r="P81" s="120"/>
      <c r="Q81" s="120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</row>
    <row r="82" spans="1:34" s="34" customFormat="1">
      <c r="A82" s="6"/>
      <c r="B82" s="43"/>
      <c r="C82" s="43"/>
      <c r="D82" s="43"/>
      <c r="E82" s="44"/>
      <c r="F82" s="114"/>
      <c r="G82" s="46"/>
      <c r="H82" s="47"/>
      <c r="I82" s="48"/>
      <c r="K82" s="35"/>
      <c r="L82" s="35"/>
      <c r="M82" s="36"/>
      <c r="N82" s="6"/>
      <c r="O82" s="120"/>
      <c r="P82" s="120"/>
      <c r="Q82" s="120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</row>
    <row r="83" spans="1:34" s="34" customFormat="1">
      <c r="A83" s="6"/>
      <c r="B83" s="43"/>
      <c r="C83" s="43"/>
      <c r="D83" s="43"/>
      <c r="E83" s="44"/>
      <c r="F83" s="114"/>
      <c r="G83" s="46"/>
      <c r="H83" s="47"/>
      <c r="I83" s="48"/>
      <c r="K83" s="35"/>
      <c r="L83" s="35"/>
      <c r="M83" s="36"/>
      <c r="N83" s="6"/>
      <c r="O83" s="120"/>
      <c r="P83" s="120"/>
      <c r="Q83" s="120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</row>
    <row r="84" spans="1:34" s="34" customFormat="1">
      <c r="A84" s="6"/>
      <c r="B84" s="43"/>
      <c r="C84" s="43"/>
      <c r="D84" s="43"/>
      <c r="E84" s="44"/>
      <c r="F84" s="114"/>
      <c r="G84" s="46"/>
      <c r="H84" s="47"/>
      <c r="I84" s="48"/>
      <c r="K84" s="35"/>
      <c r="L84" s="35"/>
      <c r="M84" s="36"/>
      <c r="N84" s="6"/>
      <c r="O84" s="120"/>
      <c r="P84" s="120"/>
      <c r="Q84" s="120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</row>
    <row r="85" spans="1:34" s="34" customFormat="1">
      <c r="A85" s="6"/>
      <c r="B85" s="43"/>
      <c r="C85" s="43"/>
      <c r="D85" s="43"/>
      <c r="E85" s="44"/>
      <c r="F85" s="114"/>
      <c r="G85" s="46"/>
      <c r="H85" s="47"/>
      <c r="I85" s="48"/>
      <c r="K85" s="35"/>
      <c r="L85" s="35"/>
      <c r="M85" s="36"/>
      <c r="N85" s="6"/>
      <c r="O85" s="120"/>
      <c r="P85" s="120"/>
      <c r="Q85" s="120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</row>
    <row r="86" spans="1:34" s="34" customFormat="1">
      <c r="A86" s="6"/>
      <c r="B86" s="43"/>
      <c r="C86" s="43"/>
      <c r="D86" s="43"/>
      <c r="E86" s="44"/>
      <c r="F86" s="114"/>
      <c r="G86" s="46"/>
      <c r="H86" s="47"/>
      <c r="I86" s="48"/>
      <c r="K86" s="35"/>
      <c r="L86" s="35"/>
      <c r="M86" s="36"/>
      <c r="N86" s="6"/>
      <c r="O86" s="120"/>
      <c r="P86" s="120"/>
      <c r="Q86" s="120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</row>
  </sheetData>
  <mergeCells count="5">
    <mergeCell ref="A12:D12"/>
    <mergeCell ref="E14:G14"/>
    <mergeCell ref="H14:J14"/>
    <mergeCell ref="K14:M14"/>
    <mergeCell ref="O14:Q14"/>
  </mergeCells>
  <conditionalFormatting sqref="AB1:AH1 A1:Z1 D3">
    <cfRule type="cellIs" dxfId="3" priority="1" stopIfTrue="1" operator="lessThan">
      <formula>0</formula>
    </cfRule>
  </conditionalFormatting>
  <pageMargins left="0.19685039370078741" right="0.19685039370078741" top="0.59055118110236227" bottom="0.59055118110236227" header="0.31496062992125984" footer="0.31496062992125984"/>
  <pageSetup paperSize="9" scale="57" orientation="landscape" r:id="rId1"/>
  <headerFooter alignWithMargins="0">
    <oddFooter>&amp;R&amp;8stránka&amp;P /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C74FF-1736-4BE7-BF1C-55BF8B55723D}">
  <sheetPr>
    <tabColor rgb="FFFFC000"/>
  </sheetPr>
  <dimension ref="A1:AH86"/>
  <sheetViews>
    <sheetView view="pageBreakPreview" topLeftCell="A17" zoomScaleNormal="70" zoomScaleSheetLayoutView="100" workbookViewId="0">
      <selection activeCell="C10" sqref="C10"/>
    </sheetView>
  </sheetViews>
  <sheetFormatPr defaultColWidth="9.140625" defaultRowHeight="12"/>
  <cols>
    <col min="1" max="1" width="7.28515625" style="6" customWidth="1"/>
    <col min="2" max="2" width="12" style="6" customWidth="1"/>
    <col min="3" max="3" width="58.140625" style="6" customWidth="1"/>
    <col min="4" max="4" width="6.140625" style="6" customWidth="1"/>
    <col min="5" max="5" width="9.7109375" style="38" customWidth="1"/>
    <col min="6" max="6" width="15.7109375" style="114" customWidth="1"/>
    <col min="7" max="7" width="18.7109375" style="40" customWidth="1"/>
    <col min="8" max="8" width="9.7109375" style="41" customWidth="1"/>
    <col min="9" max="9" width="15.7109375" style="42" customWidth="1"/>
    <col min="10" max="10" width="18.7109375" style="34" customWidth="1"/>
    <col min="11" max="11" width="9.7109375" style="35" customWidth="1"/>
    <col min="12" max="12" width="15.7109375" style="35" customWidth="1"/>
    <col min="13" max="13" width="18.7109375" style="36" customWidth="1"/>
    <col min="14" max="14" width="9.140625" style="6"/>
    <col min="15" max="15" width="9.140625" style="120"/>
    <col min="16" max="16" width="12.42578125" style="120" bestFit="1" customWidth="1"/>
    <col min="17" max="17" width="17.140625" style="120" bestFit="1" customWidth="1"/>
    <col min="18" max="16384" width="9.140625" style="6"/>
  </cols>
  <sheetData>
    <row r="1" spans="1:34" ht="39" customHeight="1">
      <c r="A1" s="3"/>
      <c r="B1" s="3"/>
      <c r="C1" s="3"/>
      <c r="D1" s="3"/>
      <c r="E1" s="4"/>
      <c r="F1" s="3"/>
      <c r="G1" s="5"/>
      <c r="H1" s="3"/>
      <c r="I1" s="3"/>
      <c r="J1" s="3"/>
      <c r="K1" s="3"/>
      <c r="L1" s="3"/>
      <c r="M1" s="3"/>
      <c r="N1" s="3"/>
      <c r="O1" s="115"/>
      <c r="P1" s="115"/>
      <c r="Q1" s="115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</row>
    <row r="2" spans="1:34" ht="18" customHeight="1">
      <c r="A2" s="7"/>
      <c r="B2" s="1"/>
      <c r="C2" s="2" t="s">
        <v>1</v>
      </c>
      <c r="D2" s="159" t="s">
        <v>27</v>
      </c>
      <c r="E2" s="7"/>
      <c r="F2" s="8"/>
      <c r="G2" s="9"/>
      <c r="H2" s="10"/>
      <c r="I2" s="10"/>
      <c r="J2" s="10"/>
      <c r="K2" s="11"/>
      <c r="L2" s="11"/>
      <c r="M2" s="11"/>
      <c r="N2" s="10"/>
      <c r="O2" s="116"/>
      <c r="P2" s="117"/>
      <c r="Q2" s="116"/>
      <c r="R2" s="10"/>
      <c r="S2" s="11"/>
      <c r="T2" s="10"/>
      <c r="U2" s="11"/>
      <c r="V2" s="10"/>
      <c r="W2" s="11"/>
      <c r="X2" s="10"/>
      <c r="Y2" s="11"/>
      <c r="Z2" s="10"/>
      <c r="AA2" s="11"/>
      <c r="AB2" s="10"/>
      <c r="AC2" s="11"/>
      <c r="AD2" s="10"/>
      <c r="AE2" s="12"/>
      <c r="AF2" s="13"/>
      <c r="AG2" s="14"/>
      <c r="AH2" s="15"/>
    </row>
    <row r="3" spans="1:34" ht="18" customHeight="1">
      <c r="A3" s="7"/>
      <c r="B3" s="1"/>
      <c r="C3" s="2" t="s">
        <v>2</v>
      </c>
      <c r="D3" s="159" t="s">
        <v>68</v>
      </c>
      <c r="E3" s="7"/>
      <c r="F3" s="8"/>
      <c r="G3" s="9"/>
      <c r="H3" s="10"/>
      <c r="I3" s="10"/>
      <c r="J3" s="10"/>
      <c r="K3" s="11"/>
      <c r="L3" s="11"/>
      <c r="M3" s="11"/>
      <c r="N3" s="10"/>
      <c r="O3" s="116"/>
      <c r="P3" s="117"/>
      <c r="Q3" s="116"/>
      <c r="R3" s="10"/>
      <c r="S3" s="11"/>
      <c r="T3" s="10"/>
      <c r="U3" s="11"/>
      <c r="V3" s="10"/>
      <c r="W3" s="11"/>
      <c r="X3" s="10"/>
      <c r="Y3" s="11"/>
      <c r="Z3" s="10"/>
      <c r="AA3" s="11"/>
      <c r="AB3" s="10"/>
      <c r="AC3" s="11"/>
      <c r="AD3" s="10"/>
      <c r="AE3" s="12"/>
      <c r="AF3" s="13"/>
      <c r="AG3" s="14"/>
      <c r="AH3" s="15"/>
    </row>
    <row r="4" spans="1:34" ht="18" customHeight="1">
      <c r="A4" s="7"/>
      <c r="B4" s="1"/>
      <c r="C4" s="16" t="s">
        <v>3</v>
      </c>
      <c r="D4" s="17" t="s">
        <v>29</v>
      </c>
      <c r="E4" s="7"/>
      <c r="F4" s="8"/>
      <c r="G4" s="9"/>
      <c r="H4" s="10"/>
      <c r="I4" s="10"/>
      <c r="J4" s="10"/>
      <c r="K4" s="11"/>
      <c r="L4" s="11"/>
      <c r="M4" s="11"/>
      <c r="N4" s="10"/>
      <c r="O4" s="116"/>
      <c r="P4" s="117"/>
      <c r="Q4" s="116"/>
      <c r="R4" s="10"/>
      <c r="S4" s="11"/>
      <c r="T4" s="10"/>
      <c r="U4" s="11"/>
      <c r="V4" s="10"/>
      <c r="W4" s="11"/>
      <c r="X4" s="10"/>
      <c r="Y4" s="11"/>
      <c r="Z4" s="10"/>
      <c r="AA4" s="11"/>
      <c r="AB4" s="10"/>
      <c r="AC4" s="11"/>
      <c r="AD4" s="10"/>
      <c r="AE4" s="12"/>
      <c r="AF4" s="13"/>
      <c r="AG4" s="14"/>
      <c r="AH4" s="15"/>
    </row>
    <row r="5" spans="1:34" ht="18" customHeight="1">
      <c r="A5" s="1"/>
      <c r="B5" s="1"/>
      <c r="C5" s="16" t="s">
        <v>4</v>
      </c>
      <c r="D5" s="17"/>
      <c r="E5" s="1"/>
      <c r="F5" s="18"/>
      <c r="G5" s="9"/>
      <c r="H5" s="19"/>
      <c r="I5" s="19"/>
      <c r="J5" s="19"/>
      <c r="K5" s="20"/>
      <c r="L5" s="20"/>
      <c r="M5" s="20"/>
      <c r="N5" s="19"/>
      <c r="O5" s="118"/>
      <c r="P5" s="119"/>
      <c r="Q5" s="118"/>
      <c r="R5" s="19"/>
      <c r="S5" s="20"/>
      <c r="T5" s="19"/>
      <c r="U5" s="20"/>
      <c r="V5" s="19"/>
      <c r="W5" s="20"/>
      <c r="X5" s="19"/>
      <c r="Y5" s="20"/>
      <c r="Z5" s="19"/>
      <c r="AA5" s="20"/>
      <c r="AB5" s="19"/>
      <c r="AC5" s="20"/>
      <c r="AD5" s="19"/>
      <c r="AE5" s="21"/>
      <c r="AF5" s="22"/>
      <c r="AG5" s="23"/>
      <c r="AH5" s="24"/>
    </row>
    <row r="6" spans="1:34" ht="18" customHeight="1">
      <c r="A6" s="1"/>
      <c r="B6" s="1"/>
      <c r="C6" s="2" t="s">
        <v>5</v>
      </c>
      <c r="D6" s="17" t="s">
        <v>6</v>
      </c>
      <c r="E6" s="1"/>
      <c r="F6" s="18"/>
      <c r="G6" s="9"/>
      <c r="H6" s="19"/>
      <c r="I6" s="19"/>
      <c r="J6" s="19"/>
      <c r="K6" s="20"/>
      <c r="L6" s="20"/>
      <c r="M6" s="20"/>
      <c r="N6" s="19"/>
      <c r="O6" s="118"/>
      <c r="P6" s="119"/>
      <c r="Q6" s="118"/>
      <c r="R6" s="19"/>
      <c r="S6" s="20"/>
      <c r="T6" s="19"/>
      <c r="U6" s="20"/>
      <c r="V6" s="19"/>
      <c r="W6" s="20"/>
      <c r="X6" s="19"/>
      <c r="Y6" s="20"/>
      <c r="Z6" s="19"/>
      <c r="AA6" s="20"/>
      <c r="AB6" s="19"/>
      <c r="AC6" s="20"/>
      <c r="AD6" s="19"/>
      <c r="AE6" s="21"/>
      <c r="AF6" s="22"/>
      <c r="AG6" s="23"/>
      <c r="AH6" s="24"/>
    </row>
    <row r="7" spans="1:34" ht="18" customHeight="1">
      <c r="A7" s="1"/>
      <c r="B7" s="1"/>
      <c r="C7" s="2" t="s">
        <v>7</v>
      </c>
      <c r="D7" s="25" t="s">
        <v>28</v>
      </c>
      <c r="E7" s="1"/>
      <c r="F7" s="18"/>
      <c r="G7" s="9"/>
      <c r="H7" s="19"/>
      <c r="I7" s="19"/>
      <c r="J7" s="19"/>
      <c r="K7" s="20"/>
      <c r="L7" s="20"/>
      <c r="M7" s="20"/>
      <c r="N7" s="19"/>
      <c r="O7" s="118"/>
      <c r="P7" s="119"/>
      <c r="Q7" s="118"/>
      <c r="R7" s="19"/>
      <c r="S7" s="20"/>
      <c r="T7" s="19"/>
      <c r="U7" s="20"/>
      <c r="V7" s="19"/>
      <c r="W7" s="20"/>
      <c r="X7" s="19"/>
      <c r="Y7" s="20"/>
      <c r="Z7" s="19"/>
      <c r="AA7" s="20"/>
      <c r="AB7" s="19"/>
      <c r="AC7" s="20"/>
      <c r="AD7" s="19"/>
      <c r="AE7" s="21"/>
      <c r="AF7" s="22"/>
      <c r="AG7" s="23"/>
      <c r="AH7" s="24"/>
    </row>
    <row r="8" spans="1:34" ht="18" customHeight="1">
      <c r="A8" s="1"/>
      <c r="B8" s="1"/>
      <c r="C8" s="2" t="s">
        <v>8</v>
      </c>
      <c r="D8" s="26"/>
      <c r="E8" s="1"/>
      <c r="F8" s="18"/>
      <c r="G8" s="9"/>
      <c r="H8" s="19"/>
      <c r="I8" s="19"/>
      <c r="J8" s="19"/>
      <c r="K8" s="20"/>
      <c r="L8" s="20"/>
      <c r="M8" s="20"/>
      <c r="N8" s="19"/>
      <c r="O8" s="118"/>
      <c r="P8" s="119"/>
      <c r="Q8" s="118"/>
      <c r="R8" s="19"/>
      <c r="S8" s="20"/>
      <c r="T8" s="19"/>
      <c r="U8" s="20"/>
      <c r="V8" s="19"/>
      <c r="W8" s="20"/>
      <c r="X8" s="19"/>
      <c r="Y8" s="20"/>
      <c r="Z8" s="19"/>
      <c r="AA8" s="20"/>
      <c r="AB8" s="19"/>
      <c r="AC8" s="20"/>
      <c r="AD8" s="19"/>
      <c r="AE8" s="21"/>
      <c r="AF8" s="22"/>
      <c r="AG8" s="23"/>
      <c r="AH8" s="24"/>
    </row>
    <row r="9" spans="1:34" ht="18" customHeight="1">
      <c r="B9" s="27"/>
      <c r="C9" s="28"/>
      <c r="D9" s="29"/>
      <c r="E9" s="30"/>
      <c r="F9" s="30"/>
      <c r="G9" s="31"/>
      <c r="H9" s="32"/>
      <c r="I9" s="33"/>
    </row>
    <row r="10" spans="1:34" ht="18" customHeight="1">
      <c r="B10" s="37" t="s">
        <v>149</v>
      </c>
      <c r="C10" s="199"/>
      <c r="F10" s="39"/>
    </row>
    <row r="11" spans="1:34" ht="18" customHeight="1">
      <c r="B11" s="43"/>
      <c r="C11" s="43"/>
      <c r="D11" s="43"/>
      <c r="E11" s="44"/>
      <c r="F11" s="45"/>
      <c r="G11" s="46"/>
      <c r="H11" s="47"/>
      <c r="I11" s="48"/>
    </row>
    <row r="12" spans="1:34" ht="18" customHeight="1">
      <c r="A12" s="205" t="s">
        <v>100</v>
      </c>
      <c r="B12" s="206"/>
      <c r="C12" s="206"/>
      <c r="D12" s="206"/>
      <c r="E12" s="44"/>
      <c r="F12" s="45"/>
      <c r="G12" s="46"/>
      <c r="H12" s="47"/>
      <c r="I12" s="48"/>
    </row>
    <row r="13" spans="1:34" ht="18" customHeight="1">
      <c r="B13" s="43"/>
      <c r="C13" s="43"/>
      <c r="D13" s="43"/>
      <c r="E13" s="44"/>
      <c r="F13" s="45"/>
      <c r="G13" s="46"/>
      <c r="H13" s="47"/>
      <c r="I13" s="48"/>
    </row>
    <row r="14" spans="1:34" ht="24.95" customHeight="1">
      <c r="A14" s="49" t="s">
        <v>9</v>
      </c>
      <c r="B14" s="158" t="s">
        <v>57</v>
      </c>
      <c r="C14" s="43"/>
      <c r="D14" s="43"/>
      <c r="E14" s="207" t="s">
        <v>0</v>
      </c>
      <c r="F14" s="207"/>
      <c r="G14" s="207"/>
      <c r="H14" s="208" t="s">
        <v>10</v>
      </c>
      <c r="I14" s="208"/>
      <c r="J14" s="208"/>
      <c r="K14" s="209" t="s">
        <v>11</v>
      </c>
      <c r="L14" s="209"/>
      <c r="M14" s="209"/>
      <c r="O14" s="210" t="s">
        <v>32</v>
      </c>
      <c r="P14" s="210"/>
      <c r="Q14" s="210"/>
    </row>
    <row r="15" spans="1:34" s="61" customFormat="1" ht="24" customHeight="1">
      <c r="A15" s="50" t="s">
        <v>12</v>
      </c>
      <c r="B15" s="51" t="s">
        <v>13</v>
      </c>
      <c r="C15" s="50" t="s">
        <v>13</v>
      </c>
      <c r="D15" s="51" t="s">
        <v>14</v>
      </c>
      <c r="E15" s="52" t="s">
        <v>15</v>
      </c>
      <c r="F15" s="53" t="s">
        <v>16</v>
      </c>
      <c r="G15" s="54" t="s">
        <v>17</v>
      </c>
      <c r="H15" s="55" t="s">
        <v>15</v>
      </c>
      <c r="I15" s="56" t="s">
        <v>18</v>
      </c>
      <c r="J15" s="57" t="s">
        <v>17</v>
      </c>
      <c r="K15" s="58" t="s">
        <v>15</v>
      </c>
      <c r="L15" s="59" t="s">
        <v>18</v>
      </c>
      <c r="M15" s="60" t="s">
        <v>19</v>
      </c>
      <c r="O15" s="148" t="s">
        <v>15</v>
      </c>
      <c r="P15" s="149" t="s">
        <v>18</v>
      </c>
      <c r="Q15" s="150" t="s">
        <v>19</v>
      </c>
    </row>
    <row r="16" spans="1:34" s="61" customFormat="1" ht="24" customHeight="1">
      <c r="A16" s="62" t="s">
        <v>30</v>
      </c>
      <c r="B16" s="63" t="s">
        <v>31</v>
      </c>
      <c r="C16" s="64"/>
      <c r="D16" s="64"/>
      <c r="E16" s="64"/>
      <c r="F16" s="65"/>
      <c r="G16" s="66"/>
      <c r="H16" s="66"/>
      <c r="I16" s="66"/>
      <c r="J16" s="66"/>
      <c r="K16" s="66"/>
      <c r="L16" s="66"/>
      <c r="M16" s="66"/>
      <c r="O16" s="66"/>
      <c r="P16" s="66"/>
      <c r="Q16" s="66"/>
    </row>
    <row r="17" spans="1:17" s="71" customFormat="1" ht="38.25">
      <c r="A17" s="141" t="s">
        <v>36</v>
      </c>
      <c r="B17" s="139" t="s">
        <v>41</v>
      </c>
      <c r="C17" s="140" t="s">
        <v>42</v>
      </c>
      <c r="D17" s="142" t="s">
        <v>35</v>
      </c>
      <c r="E17" s="167">
        <v>4.7</v>
      </c>
      <c r="F17" s="168">
        <v>55.24</v>
      </c>
      <c r="G17" s="138">
        <f t="shared" ref="G17" si="0">IF(ISBLANK(F17),"",(E17*F17))</f>
        <v>259.62800000000004</v>
      </c>
      <c r="H17" s="136">
        <f>-E19</f>
        <v>-4.7</v>
      </c>
      <c r="I17" s="137">
        <f>F17</f>
        <v>55.24</v>
      </c>
      <c r="J17" s="73">
        <f t="shared" ref="J17:J19" si="1">IF(ISBLANK(I17),"",(H17*I17))</f>
        <v>-259.62800000000004</v>
      </c>
      <c r="K17" s="68">
        <f>E17+H17</f>
        <v>0</v>
      </c>
      <c r="L17" s="69">
        <f>F17</f>
        <v>55.24</v>
      </c>
      <c r="M17" s="70">
        <f t="shared" ref="M17" si="2">IF(ISBLANK(L17),"",(K17*L17))</f>
        <v>0</v>
      </c>
      <c r="O17" s="121">
        <f>H17</f>
        <v>-4.7</v>
      </c>
      <c r="P17" s="122">
        <v>42</v>
      </c>
      <c r="Q17" s="194">
        <f t="shared" ref="Q17:Q31" si="3">IF(ISBLANK(P17),"",(O17*P17))</f>
        <v>-197.4</v>
      </c>
    </row>
    <row r="18" spans="1:17" s="61" customFormat="1">
      <c r="A18" s="50"/>
      <c r="B18" s="51"/>
      <c r="C18" s="160" t="s">
        <v>115</v>
      </c>
      <c r="D18" s="51"/>
      <c r="E18" s="52"/>
      <c r="F18" s="53"/>
      <c r="G18" s="54"/>
      <c r="H18" s="55"/>
      <c r="I18" s="56"/>
      <c r="J18" s="73" t="str">
        <f t="shared" si="1"/>
        <v/>
      </c>
      <c r="K18" s="58"/>
      <c r="L18" s="59"/>
      <c r="M18" s="60"/>
      <c r="O18" s="121"/>
      <c r="P18" s="149"/>
      <c r="Q18" s="194" t="str">
        <f t="shared" si="3"/>
        <v/>
      </c>
    </row>
    <row r="19" spans="1:17" s="61" customFormat="1">
      <c r="A19" s="50"/>
      <c r="B19" s="51"/>
      <c r="C19" s="152" t="s">
        <v>101</v>
      </c>
      <c r="D19" s="153"/>
      <c r="E19" s="154">
        <v>4.7</v>
      </c>
      <c r="F19" s="53"/>
      <c r="G19" s="54"/>
      <c r="H19" s="55"/>
      <c r="I19" s="56"/>
      <c r="J19" s="73" t="str">
        <f t="shared" si="1"/>
        <v/>
      </c>
      <c r="K19" s="58"/>
      <c r="L19" s="59"/>
      <c r="M19" s="60"/>
      <c r="O19" s="121"/>
      <c r="P19" s="149"/>
      <c r="Q19" s="194" t="str">
        <f t="shared" si="3"/>
        <v/>
      </c>
    </row>
    <row r="20" spans="1:17" s="61" customFormat="1" ht="24" customHeight="1">
      <c r="A20" s="62" t="s">
        <v>36</v>
      </c>
      <c r="B20" s="63" t="s">
        <v>37</v>
      </c>
      <c r="C20" s="64"/>
      <c r="D20" s="64"/>
      <c r="E20" s="64"/>
      <c r="F20" s="65"/>
      <c r="G20" s="66"/>
      <c r="H20" s="66"/>
      <c r="I20" s="66"/>
      <c r="J20" s="66"/>
      <c r="K20" s="66"/>
      <c r="L20" s="66"/>
      <c r="M20" s="66"/>
      <c r="O20" s="121"/>
      <c r="P20" s="66"/>
      <c r="Q20" s="194" t="str">
        <f t="shared" si="3"/>
        <v/>
      </c>
    </row>
    <row r="21" spans="1:17" s="71" customFormat="1" ht="25.5">
      <c r="A21" s="141" t="s">
        <v>102</v>
      </c>
      <c r="B21" s="139" t="s">
        <v>46</v>
      </c>
      <c r="C21" s="140" t="s">
        <v>47</v>
      </c>
      <c r="D21" s="142" t="s">
        <v>35</v>
      </c>
      <c r="E21" s="167">
        <v>5.17</v>
      </c>
      <c r="F21" s="168">
        <v>25.78</v>
      </c>
      <c r="G21" s="138">
        <f t="shared" ref="G21:G29" si="4">IF(ISBLANK(F21),"",(E21*F21))</f>
        <v>133.2826</v>
      </c>
      <c r="H21" s="136">
        <f>-E22</f>
        <v>-5.17</v>
      </c>
      <c r="I21" s="137">
        <f t="shared" ref="I21:I31" si="5">F21</f>
        <v>25.78</v>
      </c>
      <c r="J21" s="73">
        <f t="shared" ref="J21:J32" si="6">IF(ISBLANK(I21),"",(H21*I21))</f>
        <v>-133.2826</v>
      </c>
      <c r="K21" s="68">
        <f>E21+H21</f>
        <v>0</v>
      </c>
      <c r="L21" s="69">
        <f t="shared" ref="L21:L31" si="7">F21</f>
        <v>25.78</v>
      </c>
      <c r="M21" s="70">
        <f t="shared" ref="M21:M31" si="8">IF(ISBLANK(L21),"",(K21*L21))</f>
        <v>0</v>
      </c>
      <c r="O21" s="121">
        <f t="shared" ref="O21:O31" si="9">H21</f>
        <v>-5.17</v>
      </c>
      <c r="P21" s="122">
        <v>20</v>
      </c>
      <c r="Q21" s="194">
        <f t="shared" si="3"/>
        <v>-103.4</v>
      </c>
    </row>
    <row r="22" spans="1:17" s="71" customFormat="1" ht="15">
      <c r="A22" s="141"/>
      <c r="B22" s="139"/>
      <c r="C22" s="152" t="s">
        <v>103</v>
      </c>
      <c r="D22" s="153"/>
      <c r="E22" s="154">
        <v>5.17</v>
      </c>
      <c r="F22" s="143"/>
      <c r="G22" s="138" t="str">
        <f t="shared" si="4"/>
        <v/>
      </c>
      <c r="H22" s="136"/>
      <c r="I22" s="137"/>
      <c r="J22" s="73"/>
      <c r="K22" s="68"/>
      <c r="L22" s="69"/>
      <c r="M22" s="70"/>
      <c r="O22" s="121"/>
      <c r="P22" s="122"/>
      <c r="Q22" s="194" t="str">
        <f t="shared" si="3"/>
        <v/>
      </c>
    </row>
    <row r="23" spans="1:17" s="71" customFormat="1" ht="38.25">
      <c r="A23" s="141" t="s">
        <v>104</v>
      </c>
      <c r="B23" s="139" t="s">
        <v>50</v>
      </c>
      <c r="C23" s="140" t="s">
        <v>51</v>
      </c>
      <c r="D23" s="142" t="s">
        <v>35</v>
      </c>
      <c r="E23" s="167">
        <v>9.8699999999999992</v>
      </c>
      <c r="F23" s="168">
        <v>396.71</v>
      </c>
      <c r="G23" s="138">
        <f t="shared" si="4"/>
        <v>3915.5276999999996</v>
      </c>
      <c r="H23" s="136">
        <f>-E24</f>
        <v>-9.8699999999999992</v>
      </c>
      <c r="I23" s="137">
        <f t="shared" si="5"/>
        <v>396.71</v>
      </c>
      <c r="J23" s="73">
        <f t="shared" si="6"/>
        <v>-3915.5276999999996</v>
      </c>
      <c r="K23" s="68">
        <f>E23+H23</f>
        <v>0</v>
      </c>
      <c r="L23" s="69">
        <f t="shared" si="7"/>
        <v>396.71</v>
      </c>
      <c r="M23" s="70">
        <f t="shared" si="8"/>
        <v>0</v>
      </c>
      <c r="O23" s="121">
        <f t="shared" si="9"/>
        <v>-9.8699999999999992</v>
      </c>
      <c r="P23" s="122">
        <v>307.79000000000002</v>
      </c>
      <c r="Q23" s="194">
        <f t="shared" si="3"/>
        <v>-3037.8872999999999</v>
      </c>
    </row>
    <row r="24" spans="1:17" s="71" customFormat="1" ht="15">
      <c r="A24" s="141"/>
      <c r="B24" s="139"/>
      <c r="C24" s="152" t="s">
        <v>105</v>
      </c>
      <c r="D24" s="153"/>
      <c r="E24" s="154">
        <v>9.8699999999999992</v>
      </c>
      <c r="F24" s="143"/>
      <c r="G24" s="138" t="str">
        <f t="shared" si="4"/>
        <v/>
      </c>
      <c r="H24" s="136"/>
      <c r="I24" s="137"/>
      <c r="J24" s="73"/>
      <c r="K24" s="68"/>
      <c r="L24" s="69"/>
      <c r="M24" s="70"/>
      <c r="O24" s="121"/>
      <c r="P24" s="122"/>
      <c r="Q24" s="194" t="str">
        <f t="shared" si="3"/>
        <v/>
      </c>
    </row>
    <row r="25" spans="1:17" s="61" customFormat="1" ht="24" customHeight="1">
      <c r="A25" s="62" t="s">
        <v>58</v>
      </c>
      <c r="B25" s="63" t="s">
        <v>59</v>
      </c>
      <c r="C25" s="64"/>
      <c r="D25" s="64"/>
      <c r="E25" s="64"/>
      <c r="F25" s="65"/>
      <c r="G25" s="66"/>
      <c r="H25" s="66"/>
      <c r="I25" s="66"/>
      <c r="J25" s="66"/>
      <c r="K25" s="66"/>
      <c r="L25" s="66"/>
      <c r="M25" s="66"/>
      <c r="O25" s="121"/>
      <c r="P25" s="66"/>
      <c r="Q25" s="194" t="str">
        <f t="shared" si="3"/>
        <v/>
      </c>
    </row>
    <row r="26" spans="1:17" s="71" customFormat="1" ht="25.5">
      <c r="A26" s="141" t="s">
        <v>137</v>
      </c>
      <c r="B26" s="139" t="s">
        <v>130</v>
      </c>
      <c r="C26" s="140" t="s">
        <v>131</v>
      </c>
      <c r="D26" s="142" t="s">
        <v>63</v>
      </c>
      <c r="E26" s="167">
        <v>9.4</v>
      </c>
      <c r="F26" s="168">
        <v>68.39</v>
      </c>
      <c r="G26" s="138">
        <f t="shared" si="4"/>
        <v>642.86599999999999</v>
      </c>
      <c r="H26" s="136">
        <f>-E27</f>
        <v>-9.4</v>
      </c>
      <c r="I26" s="137">
        <f>F26</f>
        <v>68.39</v>
      </c>
      <c r="J26" s="73">
        <f t="shared" si="6"/>
        <v>-642.86599999999999</v>
      </c>
      <c r="K26" s="68">
        <f>E26+H26</f>
        <v>0</v>
      </c>
      <c r="L26" s="69">
        <f>F26</f>
        <v>68.39</v>
      </c>
      <c r="M26" s="70">
        <f t="shared" si="8"/>
        <v>0</v>
      </c>
      <c r="O26" s="121">
        <f t="shared" si="9"/>
        <v>-9.4</v>
      </c>
      <c r="P26" s="122">
        <v>52</v>
      </c>
      <c r="Q26" s="194">
        <f t="shared" si="3"/>
        <v>-488.8</v>
      </c>
    </row>
    <row r="27" spans="1:17" s="71" customFormat="1" ht="15">
      <c r="A27" s="141"/>
      <c r="B27" s="139"/>
      <c r="C27" s="152" t="s">
        <v>138</v>
      </c>
      <c r="D27" s="153"/>
      <c r="E27" s="154">
        <v>9.4</v>
      </c>
      <c r="F27" s="143"/>
      <c r="G27" s="138" t="str">
        <f t="shared" si="4"/>
        <v/>
      </c>
      <c r="H27" s="136"/>
      <c r="I27" s="137"/>
      <c r="J27" s="73" t="str">
        <f t="shared" si="6"/>
        <v/>
      </c>
      <c r="K27" s="68"/>
      <c r="L27" s="69"/>
      <c r="M27" s="70" t="str">
        <f t="shared" si="8"/>
        <v/>
      </c>
      <c r="O27" s="121"/>
      <c r="P27" s="122"/>
      <c r="Q27" s="194" t="str">
        <f t="shared" si="3"/>
        <v/>
      </c>
    </row>
    <row r="28" spans="1:17" s="71" customFormat="1" ht="38.25">
      <c r="A28" s="141" t="s">
        <v>113</v>
      </c>
      <c r="B28" s="139" t="s">
        <v>134</v>
      </c>
      <c r="C28" s="140" t="s">
        <v>135</v>
      </c>
      <c r="D28" s="142" t="s">
        <v>63</v>
      </c>
      <c r="E28" s="167">
        <v>9.4</v>
      </c>
      <c r="F28" s="168">
        <v>87.65</v>
      </c>
      <c r="G28" s="138">
        <f t="shared" si="4"/>
        <v>823.91000000000008</v>
      </c>
      <c r="H28" s="136">
        <f>-E29</f>
        <v>-9.4</v>
      </c>
      <c r="I28" s="137">
        <f>F28</f>
        <v>87.65</v>
      </c>
      <c r="J28" s="73">
        <f t="shared" si="6"/>
        <v>-823.91000000000008</v>
      </c>
      <c r="K28" s="68">
        <f>E28+H28</f>
        <v>0</v>
      </c>
      <c r="L28" s="69">
        <f t="shared" ref="L28" si="10">F28</f>
        <v>87.65</v>
      </c>
      <c r="M28" s="70">
        <f t="shared" si="8"/>
        <v>0</v>
      </c>
      <c r="O28" s="121">
        <f t="shared" si="9"/>
        <v>-9.4</v>
      </c>
      <c r="P28" s="122">
        <v>68</v>
      </c>
      <c r="Q28" s="194">
        <f t="shared" si="3"/>
        <v>-639.20000000000005</v>
      </c>
    </row>
    <row r="29" spans="1:17" s="71" customFormat="1" ht="15">
      <c r="A29" s="141"/>
      <c r="B29" s="139"/>
      <c r="C29" s="152" t="s">
        <v>139</v>
      </c>
      <c r="D29" s="153"/>
      <c r="E29" s="154">
        <v>9.4</v>
      </c>
      <c r="F29" s="143"/>
      <c r="G29" s="138" t="str">
        <f t="shared" si="4"/>
        <v/>
      </c>
      <c r="H29" s="136"/>
      <c r="I29" s="137"/>
      <c r="J29" s="73" t="str">
        <f t="shared" si="6"/>
        <v/>
      </c>
      <c r="K29" s="68"/>
      <c r="L29" s="69"/>
      <c r="M29" s="70" t="str">
        <f t="shared" si="8"/>
        <v/>
      </c>
      <c r="O29" s="121"/>
      <c r="P29" s="122"/>
      <c r="Q29" s="194" t="str">
        <f t="shared" si="3"/>
        <v/>
      </c>
    </row>
    <row r="30" spans="1:17" s="61" customFormat="1" ht="24" customHeight="1">
      <c r="A30" s="62" t="s">
        <v>38</v>
      </c>
      <c r="B30" s="63" t="s">
        <v>39</v>
      </c>
      <c r="C30" s="64"/>
      <c r="D30" s="64"/>
      <c r="E30" s="64"/>
      <c r="F30" s="65"/>
      <c r="G30" s="66"/>
      <c r="H30" s="66"/>
      <c r="I30" s="66"/>
      <c r="J30" s="66"/>
      <c r="K30" s="66"/>
      <c r="L30" s="66"/>
      <c r="M30" s="66"/>
      <c r="O30" s="121"/>
      <c r="P30" s="66"/>
      <c r="Q30" s="194" t="str">
        <f t="shared" si="3"/>
        <v/>
      </c>
    </row>
    <row r="31" spans="1:17" s="71" customFormat="1" ht="12.75">
      <c r="A31" s="141" t="s">
        <v>106</v>
      </c>
      <c r="B31" s="139" t="s">
        <v>53</v>
      </c>
      <c r="C31" s="140" t="s">
        <v>54</v>
      </c>
      <c r="D31" s="142" t="s">
        <v>33</v>
      </c>
      <c r="E31" s="167">
        <v>8.1999999999999993</v>
      </c>
      <c r="F31" s="168">
        <v>346.58</v>
      </c>
      <c r="G31" s="138">
        <f t="shared" ref="G31:G34" si="11">IF(ISBLANK(F31),"",(E31*F31))</f>
        <v>2841.9559999999997</v>
      </c>
      <c r="H31" s="136">
        <f>-E34</f>
        <v>-0.6</v>
      </c>
      <c r="I31" s="137">
        <f t="shared" si="5"/>
        <v>346.58</v>
      </c>
      <c r="J31" s="73">
        <f t="shared" si="6"/>
        <v>-207.94799999999998</v>
      </c>
      <c r="K31" s="68">
        <f>E31+H31</f>
        <v>7.6</v>
      </c>
      <c r="L31" s="69">
        <f t="shared" si="7"/>
        <v>346.58</v>
      </c>
      <c r="M31" s="70">
        <f t="shared" si="8"/>
        <v>2634.0079999999998</v>
      </c>
      <c r="O31" s="121">
        <f t="shared" si="9"/>
        <v>-0.6</v>
      </c>
      <c r="P31" s="122">
        <v>266.29268292682929</v>
      </c>
      <c r="Q31" s="194">
        <f t="shared" si="3"/>
        <v>-159.77560975609757</v>
      </c>
    </row>
    <row r="32" spans="1:17" s="71" customFormat="1" ht="12.75">
      <c r="A32" s="141"/>
      <c r="B32" s="157" t="s">
        <v>34</v>
      </c>
      <c r="C32" s="155" t="s">
        <v>98</v>
      </c>
      <c r="D32" s="156"/>
      <c r="E32" s="157" t="s">
        <v>34</v>
      </c>
      <c r="F32" s="161"/>
      <c r="G32" s="138" t="str">
        <f t="shared" si="11"/>
        <v/>
      </c>
      <c r="H32" s="136"/>
      <c r="I32" s="137"/>
      <c r="J32" s="73" t="str">
        <f t="shared" si="6"/>
        <v/>
      </c>
      <c r="K32" s="68"/>
      <c r="L32" s="69"/>
      <c r="M32" s="70"/>
      <c r="O32" s="121"/>
      <c r="P32" s="122"/>
      <c r="Q32" s="123"/>
    </row>
    <row r="33" spans="1:19" s="71" customFormat="1" ht="12.75">
      <c r="A33" s="141"/>
      <c r="B33" s="157" t="s">
        <v>34</v>
      </c>
      <c r="C33" s="155" t="s">
        <v>56</v>
      </c>
      <c r="D33" s="156"/>
      <c r="E33" s="157" t="s">
        <v>34</v>
      </c>
      <c r="F33" s="161"/>
      <c r="G33" s="138" t="str">
        <f t="shared" si="11"/>
        <v/>
      </c>
      <c r="H33" s="136"/>
      <c r="I33" s="137"/>
      <c r="J33" s="73"/>
      <c r="K33" s="68"/>
      <c r="L33" s="69"/>
      <c r="M33" s="70"/>
      <c r="O33" s="121"/>
      <c r="P33" s="122"/>
      <c r="Q33" s="123"/>
    </row>
    <row r="34" spans="1:19" s="71" customFormat="1" ht="12.75">
      <c r="A34" s="141"/>
      <c r="B34" s="162" t="s">
        <v>34</v>
      </c>
      <c r="C34" s="152" t="s">
        <v>107</v>
      </c>
      <c r="D34" s="153"/>
      <c r="E34" s="154">
        <v>0.6</v>
      </c>
      <c r="F34" s="163"/>
      <c r="G34" s="138" t="str">
        <f t="shared" si="11"/>
        <v/>
      </c>
      <c r="H34" s="136"/>
      <c r="I34" s="137"/>
      <c r="J34" s="73"/>
      <c r="K34" s="68"/>
      <c r="L34" s="69"/>
      <c r="M34" s="70"/>
      <c r="O34" s="121"/>
      <c r="P34" s="122"/>
      <c r="Q34" s="123"/>
    </row>
    <row r="35" spans="1:19" s="71" customFormat="1" ht="15">
      <c r="A35" s="144"/>
      <c r="B35" s="144"/>
      <c r="C35" s="145"/>
      <c r="D35" s="144"/>
      <c r="E35" s="146"/>
      <c r="F35" s="143"/>
      <c r="G35" s="138"/>
      <c r="H35" s="136"/>
      <c r="I35" s="137"/>
      <c r="J35" s="73"/>
      <c r="K35" s="68"/>
      <c r="L35" s="69"/>
      <c r="M35" s="70"/>
      <c r="O35" s="121"/>
      <c r="P35" s="122"/>
      <c r="Q35" s="123"/>
    </row>
    <row r="36" spans="1:19" s="75" customFormat="1" ht="18" customHeight="1">
      <c r="A36" s="130"/>
      <c r="B36" s="130"/>
      <c r="C36" s="130"/>
      <c r="D36" s="130"/>
      <c r="E36" s="131"/>
      <c r="F36" s="130"/>
      <c r="G36" s="72">
        <f>SUBTOTAL(9,G17:G34)</f>
        <v>8617.1702999999998</v>
      </c>
      <c r="H36" s="132"/>
      <c r="I36" s="133"/>
      <c r="J36" s="73">
        <f>SUBTOTAL(9,J17:J34)</f>
        <v>-5983.1623</v>
      </c>
      <c r="K36" s="134"/>
      <c r="L36" s="135"/>
      <c r="M36" s="74">
        <f>SUBTOTAL(9,M17:M34)</f>
        <v>2634.0079999999998</v>
      </c>
      <c r="O36" s="124"/>
      <c r="P36" s="124"/>
      <c r="Q36" s="123">
        <f>SUBTOTAL(9,Q17:Q34)</f>
        <v>-4626.4629097560983</v>
      </c>
    </row>
    <row r="37" spans="1:19" s="87" customFormat="1" ht="24.95" customHeight="1" thickBot="1">
      <c r="A37" s="76"/>
      <c r="B37" s="77"/>
      <c r="C37" s="78"/>
      <c r="D37" s="79"/>
      <c r="E37" s="80"/>
      <c r="F37" s="81"/>
      <c r="G37" s="82"/>
      <c r="H37" s="83"/>
      <c r="I37" s="84"/>
      <c r="J37" s="85"/>
      <c r="K37" s="147"/>
      <c r="L37" s="147"/>
      <c r="M37" s="86"/>
      <c r="O37" s="125"/>
      <c r="P37" s="125"/>
      <c r="Q37" s="126"/>
    </row>
    <row r="38" spans="1:19" s="87" customFormat="1" ht="24.95" customHeight="1" thickBot="1">
      <c r="A38" s="88"/>
      <c r="B38" s="89"/>
      <c r="C38" s="90" t="s">
        <v>20</v>
      </c>
      <c r="D38" s="91"/>
      <c r="E38" s="92"/>
      <c r="F38" s="93"/>
      <c r="G38" s="94">
        <f>SUBTOTAL(9,G17:G37)</f>
        <v>8617.1702999999998</v>
      </c>
      <c r="H38" s="95"/>
      <c r="I38" s="95"/>
      <c r="J38" s="96">
        <f>SUBTOTAL(9,J17:J37)</f>
        <v>-5983.1623</v>
      </c>
      <c r="K38" s="95"/>
      <c r="L38" s="95"/>
      <c r="M38" s="97">
        <f>SUBTOTAL(9,M17:M37)</f>
        <v>2634.0079999999998</v>
      </c>
      <c r="N38" s="98"/>
      <c r="O38" s="127"/>
      <c r="P38" s="127"/>
      <c r="Q38" s="128">
        <f>SUBTOTAL(9,Q17:Q37)</f>
        <v>-4626.4629097560983</v>
      </c>
      <c r="R38" s="100"/>
      <c r="S38" s="100"/>
    </row>
    <row r="39" spans="1:19" s="87" customFormat="1" ht="24.95" customHeight="1">
      <c r="B39" s="101"/>
      <c r="C39" s="102"/>
      <c r="D39" s="103"/>
      <c r="E39" s="104"/>
      <c r="F39" s="81"/>
      <c r="G39" s="105"/>
      <c r="H39" s="106"/>
      <c r="I39" s="107"/>
      <c r="J39" s="98"/>
      <c r="K39" s="99"/>
      <c r="L39" s="99"/>
      <c r="M39" s="100"/>
      <c r="O39" s="125"/>
      <c r="P39" s="125"/>
      <c r="Q39" s="125"/>
    </row>
    <row r="40" spans="1:19" s="108" customFormat="1" ht="24.95" customHeight="1">
      <c r="B40" s="109" t="s">
        <v>21</v>
      </c>
      <c r="C40" s="110" t="s">
        <v>22</v>
      </c>
      <c r="E40" s="111"/>
      <c r="G40" s="110" t="s">
        <v>23</v>
      </c>
      <c r="H40" s="106"/>
      <c r="I40" s="112"/>
      <c r="J40" s="98"/>
      <c r="K40" s="113" t="s">
        <v>24</v>
      </c>
      <c r="L40" s="100"/>
      <c r="M40" s="100"/>
      <c r="O40" s="129"/>
      <c r="P40" s="129"/>
      <c r="Q40" s="129"/>
    </row>
    <row r="41" spans="1:19" s="108" customFormat="1" ht="24.95" customHeight="1">
      <c r="B41" s="109"/>
      <c r="C41" s="110"/>
      <c r="E41" s="111"/>
      <c r="G41" s="110"/>
      <c r="H41" s="106"/>
      <c r="I41" s="112"/>
      <c r="J41" s="98"/>
      <c r="K41" s="113"/>
      <c r="L41" s="100"/>
      <c r="M41" s="100"/>
      <c r="O41" s="129"/>
      <c r="P41" s="129"/>
      <c r="Q41" s="129"/>
    </row>
    <row r="42" spans="1:19" s="108" customFormat="1" ht="24.95" customHeight="1">
      <c r="B42" s="109" t="s">
        <v>25</v>
      </c>
      <c r="C42" s="109" t="s">
        <v>26</v>
      </c>
      <c r="E42" s="111"/>
      <c r="G42" s="109" t="s">
        <v>25</v>
      </c>
      <c r="H42" s="106"/>
      <c r="I42" s="112"/>
      <c r="J42" s="98"/>
      <c r="K42" s="109" t="s">
        <v>25</v>
      </c>
      <c r="L42" s="100"/>
      <c r="M42" s="100"/>
      <c r="O42" s="129"/>
      <c r="P42" s="129"/>
      <c r="Q42" s="129"/>
    </row>
    <row r="43" spans="1:19">
      <c r="B43" s="43"/>
      <c r="C43" s="43"/>
      <c r="D43" s="43"/>
      <c r="E43" s="44"/>
      <c r="G43" s="46"/>
      <c r="H43" s="47"/>
      <c r="I43" s="48"/>
    </row>
    <row r="44" spans="1:19">
      <c r="B44" s="43"/>
      <c r="C44" s="43"/>
      <c r="D44" s="43"/>
      <c r="E44" s="44"/>
      <c r="G44" s="46"/>
      <c r="H44" s="47"/>
      <c r="I44" s="48"/>
    </row>
    <row r="45" spans="1:19">
      <c r="B45" s="43"/>
      <c r="C45" s="43"/>
      <c r="D45" s="43"/>
      <c r="E45" s="44"/>
      <c r="G45" s="46"/>
      <c r="H45" s="47"/>
      <c r="I45" s="48"/>
    </row>
    <row r="46" spans="1:19">
      <c r="B46" s="43"/>
      <c r="C46" s="43"/>
      <c r="D46" s="43"/>
      <c r="E46" s="44"/>
      <c r="G46" s="46"/>
      <c r="H46" s="47"/>
      <c r="I46" s="48"/>
    </row>
    <row r="47" spans="1:19">
      <c r="B47" s="43"/>
      <c r="C47" s="43"/>
      <c r="D47" s="43"/>
      <c r="E47" s="44"/>
      <c r="G47" s="46"/>
      <c r="H47" s="47"/>
      <c r="I47" s="48"/>
    </row>
    <row r="48" spans="1:19">
      <c r="B48" s="43"/>
      <c r="C48" s="43"/>
      <c r="D48" s="43"/>
      <c r="E48" s="44"/>
      <c r="G48" s="46"/>
      <c r="H48" s="47"/>
      <c r="I48" s="48"/>
    </row>
    <row r="49" spans="1:34">
      <c r="B49" s="43"/>
      <c r="C49" s="43"/>
      <c r="D49" s="43"/>
      <c r="E49" s="44"/>
      <c r="G49" s="46"/>
      <c r="H49" s="47"/>
      <c r="I49" s="48"/>
    </row>
    <row r="50" spans="1:34">
      <c r="B50" s="43"/>
      <c r="C50" s="43"/>
      <c r="D50" s="43"/>
      <c r="E50" s="44"/>
      <c r="G50" s="46"/>
      <c r="H50" s="47"/>
      <c r="I50" s="48"/>
    </row>
    <row r="51" spans="1:34">
      <c r="B51" s="43"/>
      <c r="C51" s="43"/>
      <c r="D51" s="43"/>
      <c r="E51" s="44"/>
      <c r="G51" s="46"/>
      <c r="H51" s="47"/>
      <c r="I51" s="48"/>
    </row>
    <row r="52" spans="1:34">
      <c r="B52" s="43"/>
      <c r="C52" s="43"/>
      <c r="D52" s="43"/>
      <c r="E52" s="44"/>
      <c r="G52" s="46"/>
      <c r="H52" s="47"/>
      <c r="I52" s="48"/>
    </row>
    <row r="53" spans="1:34">
      <c r="B53" s="43"/>
      <c r="C53" s="43"/>
      <c r="D53" s="43"/>
      <c r="E53" s="44"/>
      <c r="G53" s="46"/>
      <c r="H53" s="47"/>
      <c r="I53" s="48"/>
    </row>
    <row r="54" spans="1:34">
      <c r="B54" s="43"/>
      <c r="C54" s="43"/>
      <c r="D54" s="43"/>
      <c r="E54" s="44"/>
      <c r="G54" s="46"/>
      <c r="H54" s="47"/>
      <c r="I54" s="48"/>
    </row>
    <row r="55" spans="1:34">
      <c r="B55" s="43"/>
      <c r="C55" s="43"/>
      <c r="D55" s="43"/>
      <c r="E55" s="44"/>
      <c r="G55" s="46"/>
      <c r="H55" s="47"/>
      <c r="I55" s="48"/>
    </row>
    <row r="56" spans="1:34" s="34" customFormat="1">
      <c r="A56" s="6"/>
      <c r="B56" s="43"/>
      <c r="C56" s="43"/>
      <c r="D56" s="43"/>
      <c r="E56" s="44"/>
      <c r="F56" s="114"/>
      <c r="G56" s="46"/>
      <c r="H56" s="47"/>
      <c r="I56" s="48"/>
      <c r="K56" s="35"/>
      <c r="L56" s="35"/>
      <c r="M56" s="36"/>
      <c r="N56" s="6"/>
      <c r="O56" s="120"/>
      <c r="P56" s="120"/>
      <c r="Q56" s="120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</row>
    <row r="57" spans="1:34" s="34" customFormat="1">
      <c r="A57" s="6"/>
      <c r="B57" s="43"/>
      <c r="C57" s="43"/>
      <c r="D57" s="43"/>
      <c r="E57" s="44"/>
      <c r="F57" s="114"/>
      <c r="G57" s="46"/>
      <c r="H57" s="47"/>
      <c r="I57" s="48"/>
      <c r="K57" s="35"/>
      <c r="L57" s="35"/>
      <c r="M57" s="36"/>
      <c r="N57" s="6"/>
      <c r="O57" s="120"/>
      <c r="P57" s="120"/>
      <c r="Q57" s="120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</row>
    <row r="58" spans="1:34" s="34" customFormat="1">
      <c r="A58" s="6"/>
      <c r="B58" s="43"/>
      <c r="C58" s="43"/>
      <c r="D58" s="43"/>
      <c r="E58" s="44"/>
      <c r="F58" s="114"/>
      <c r="G58" s="46"/>
      <c r="H58" s="47"/>
      <c r="I58" s="48"/>
      <c r="K58" s="35"/>
      <c r="L58" s="35"/>
      <c r="M58" s="36"/>
      <c r="N58" s="6"/>
      <c r="O58" s="120"/>
      <c r="P58" s="120"/>
      <c r="Q58" s="120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</row>
    <row r="59" spans="1:34" s="34" customFormat="1">
      <c r="A59" s="6"/>
      <c r="B59" s="43"/>
      <c r="C59" s="43"/>
      <c r="D59" s="43"/>
      <c r="E59" s="44"/>
      <c r="F59" s="114"/>
      <c r="G59" s="46"/>
      <c r="H59" s="47"/>
      <c r="I59" s="48"/>
      <c r="K59" s="35"/>
      <c r="L59" s="35"/>
      <c r="M59" s="36"/>
      <c r="N59" s="6"/>
      <c r="O59" s="120"/>
      <c r="P59" s="120"/>
      <c r="Q59" s="120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</row>
    <row r="60" spans="1:34" s="34" customFormat="1">
      <c r="A60" s="6"/>
      <c r="B60" s="43"/>
      <c r="C60" s="43"/>
      <c r="D60" s="43"/>
      <c r="E60" s="44"/>
      <c r="F60" s="114"/>
      <c r="G60" s="46"/>
      <c r="H60" s="47"/>
      <c r="I60" s="48"/>
      <c r="K60" s="35"/>
      <c r="L60" s="35"/>
      <c r="M60" s="36"/>
      <c r="N60" s="6"/>
      <c r="O60" s="120"/>
      <c r="P60" s="120"/>
      <c r="Q60" s="120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</row>
    <row r="61" spans="1:34" s="34" customFormat="1">
      <c r="A61" s="6"/>
      <c r="B61" s="43"/>
      <c r="C61" s="43"/>
      <c r="D61" s="43"/>
      <c r="E61" s="44"/>
      <c r="F61" s="114"/>
      <c r="G61" s="46"/>
      <c r="H61" s="47"/>
      <c r="I61" s="48"/>
      <c r="K61" s="35"/>
      <c r="L61" s="35"/>
      <c r="M61" s="36"/>
      <c r="N61" s="6"/>
      <c r="O61" s="120"/>
      <c r="P61" s="120"/>
      <c r="Q61" s="120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</row>
    <row r="62" spans="1:34" s="34" customFormat="1">
      <c r="A62" s="6"/>
      <c r="B62" s="43"/>
      <c r="C62" s="43"/>
      <c r="D62" s="43"/>
      <c r="E62" s="44"/>
      <c r="F62" s="114"/>
      <c r="G62" s="46"/>
      <c r="H62" s="47"/>
      <c r="I62" s="48"/>
      <c r="K62" s="35"/>
      <c r="L62" s="35"/>
      <c r="M62" s="36"/>
      <c r="N62" s="6"/>
      <c r="O62" s="120"/>
      <c r="P62" s="120"/>
      <c r="Q62" s="120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</row>
    <row r="63" spans="1:34" s="34" customFormat="1">
      <c r="A63" s="6"/>
      <c r="B63" s="43"/>
      <c r="C63" s="43"/>
      <c r="D63" s="43"/>
      <c r="E63" s="44"/>
      <c r="F63" s="114"/>
      <c r="G63" s="46"/>
      <c r="H63" s="47"/>
      <c r="I63" s="48"/>
      <c r="K63" s="35"/>
      <c r="L63" s="35"/>
      <c r="M63" s="36"/>
      <c r="N63" s="6"/>
      <c r="O63" s="120"/>
      <c r="P63" s="120"/>
      <c r="Q63" s="120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</row>
    <row r="64" spans="1:34" s="34" customFormat="1">
      <c r="A64" s="6"/>
      <c r="B64" s="43"/>
      <c r="C64" s="43"/>
      <c r="D64" s="43"/>
      <c r="E64" s="44"/>
      <c r="F64" s="114"/>
      <c r="G64" s="46"/>
      <c r="H64" s="47"/>
      <c r="I64" s="48"/>
      <c r="K64" s="35"/>
      <c r="L64" s="35"/>
      <c r="M64" s="36"/>
      <c r="N64" s="6"/>
      <c r="O64" s="120"/>
      <c r="P64" s="120"/>
      <c r="Q64" s="120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</row>
    <row r="65" spans="1:34" s="34" customFormat="1">
      <c r="A65" s="6"/>
      <c r="B65" s="43"/>
      <c r="C65" s="43"/>
      <c r="D65" s="43"/>
      <c r="E65" s="44"/>
      <c r="F65" s="114"/>
      <c r="G65" s="46"/>
      <c r="H65" s="47"/>
      <c r="I65" s="48"/>
      <c r="K65" s="35"/>
      <c r="L65" s="35"/>
      <c r="M65" s="36"/>
      <c r="N65" s="6"/>
      <c r="O65" s="120"/>
      <c r="P65" s="120"/>
      <c r="Q65" s="120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</row>
    <row r="66" spans="1:34" s="34" customFormat="1">
      <c r="A66" s="6"/>
      <c r="B66" s="43"/>
      <c r="C66" s="43"/>
      <c r="D66" s="43"/>
      <c r="E66" s="44"/>
      <c r="F66" s="114"/>
      <c r="G66" s="46"/>
      <c r="H66" s="47"/>
      <c r="I66" s="48"/>
      <c r="K66" s="35"/>
      <c r="L66" s="35"/>
      <c r="M66" s="36"/>
      <c r="N66" s="6"/>
      <c r="O66" s="120"/>
      <c r="P66" s="120"/>
      <c r="Q66" s="120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</row>
    <row r="67" spans="1:34" s="34" customFormat="1">
      <c r="A67" s="6"/>
      <c r="B67" s="43"/>
      <c r="C67" s="43"/>
      <c r="D67" s="43"/>
      <c r="E67" s="44"/>
      <c r="F67" s="114"/>
      <c r="G67" s="46"/>
      <c r="H67" s="47"/>
      <c r="I67" s="48"/>
      <c r="K67" s="35"/>
      <c r="L67" s="35"/>
      <c r="M67" s="36"/>
      <c r="N67" s="6"/>
      <c r="O67" s="120"/>
      <c r="P67" s="120"/>
      <c r="Q67" s="120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</row>
    <row r="68" spans="1:34" s="34" customFormat="1">
      <c r="A68" s="6"/>
      <c r="B68" s="43"/>
      <c r="C68" s="43"/>
      <c r="D68" s="43"/>
      <c r="E68" s="44"/>
      <c r="F68" s="114"/>
      <c r="G68" s="46"/>
      <c r="H68" s="47"/>
      <c r="I68" s="48"/>
      <c r="K68" s="35"/>
      <c r="L68" s="35"/>
      <c r="M68" s="36"/>
      <c r="N68" s="6"/>
      <c r="O68" s="120"/>
      <c r="P68" s="120"/>
      <c r="Q68" s="120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</row>
    <row r="69" spans="1:34" s="34" customFormat="1">
      <c r="A69" s="6"/>
      <c r="B69" s="43"/>
      <c r="C69" s="43"/>
      <c r="D69" s="43"/>
      <c r="E69" s="44"/>
      <c r="F69" s="114"/>
      <c r="G69" s="46"/>
      <c r="H69" s="47"/>
      <c r="I69" s="48"/>
      <c r="K69" s="35"/>
      <c r="L69" s="35"/>
      <c r="M69" s="36"/>
      <c r="N69" s="6"/>
      <c r="O69" s="120"/>
      <c r="P69" s="120"/>
      <c r="Q69" s="120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</row>
    <row r="70" spans="1:34" s="34" customFormat="1">
      <c r="A70" s="6"/>
      <c r="B70" s="43"/>
      <c r="C70" s="43"/>
      <c r="D70" s="43"/>
      <c r="E70" s="44"/>
      <c r="F70" s="114"/>
      <c r="G70" s="46"/>
      <c r="H70" s="47"/>
      <c r="I70" s="48"/>
      <c r="K70" s="35"/>
      <c r="L70" s="35"/>
      <c r="M70" s="36"/>
      <c r="N70" s="6"/>
      <c r="O70" s="120"/>
      <c r="P70" s="120"/>
      <c r="Q70" s="120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</row>
    <row r="71" spans="1:34" s="34" customFormat="1">
      <c r="A71" s="6"/>
      <c r="B71" s="43"/>
      <c r="C71" s="43"/>
      <c r="D71" s="43"/>
      <c r="E71" s="44"/>
      <c r="F71" s="114"/>
      <c r="G71" s="46"/>
      <c r="H71" s="47"/>
      <c r="I71" s="48"/>
      <c r="K71" s="35"/>
      <c r="L71" s="35"/>
      <c r="M71" s="36"/>
      <c r="N71" s="6"/>
      <c r="O71" s="120"/>
      <c r="P71" s="120"/>
      <c r="Q71" s="120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</row>
    <row r="72" spans="1:34" s="34" customFormat="1">
      <c r="A72" s="6"/>
      <c r="B72" s="43"/>
      <c r="C72" s="43"/>
      <c r="D72" s="43"/>
      <c r="E72" s="44"/>
      <c r="F72" s="114"/>
      <c r="G72" s="46"/>
      <c r="H72" s="47"/>
      <c r="I72" s="48"/>
      <c r="K72" s="35"/>
      <c r="L72" s="35"/>
      <c r="M72" s="36"/>
      <c r="N72" s="6"/>
      <c r="O72" s="120"/>
      <c r="P72" s="120"/>
      <c r="Q72" s="120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</row>
    <row r="73" spans="1:34" s="34" customFormat="1">
      <c r="A73" s="6"/>
      <c r="B73" s="43"/>
      <c r="C73" s="43"/>
      <c r="D73" s="43"/>
      <c r="E73" s="44"/>
      <c r="F73" s="114"/>
      <c r="G73" s="46"/>
      <c r="H73" s="47"/>
      <c r="I73" s="48"/>
      <c r="K73" s="35"/>
      <c r="L73" s="35"/>
      <c r="M73" s="36"/>
      <c r="N73" s="6"/>
      <c r="O73" s="120"/>
      <c r="P73" s="120"/>
      <c r="Q73" s="120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</row>
    <row r="74" spans="1:34" s="34" customFormat="1">
      <c r="A74" s="6"/>
      <c r="B74" s="43"/>
      <c r="C74" s="43"/>
      <c r="D74" s="43"/>
      <c r="E74" s="44"/>
      <c r="F74" s="114"/>
      <c r="G74" s="46"/>
      <c r="H74" s="47"/>
      <c r="I74" s="48"/>
      <c r="K74" s="35"/>
      <c r="L74" s="35"/>
      <c r="M74" s="36"/>
      <c r="N74" s="6"/>
      <c r="O74" s="120"/>
      <c r="P74" s="120"/>
      <c r="Q74" s="120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</row>
    <row r="75" spans="1:34" s="34" customFormat="1">
      <c r="A75" s="6"/>
      <c r="B75" s="43"/>
      <c r="C75" s="43"/>
      <c r="D75" s="43"/>
      <c r="E75" s="44"/>
      <c r="F75" s="114"/>
      <c r="G75" s="46"/>
      <c r="H75" s="47"/>
      <c r="I75" s="48"/>
      <c r="K75" s="35"/>
      <c r="L75" s="35"/>
      <c r="M75" s="36"/>
      <c r="N75" s="6"/>
      <c r="O75" s="120"/>
      <c r="P75" s="120"/>
      <c r="Q75" s="120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</row>
    <row r="76" spans="1:34" s="34" customFormat="1">
      <c r="A76" s="6"/>
      <c r="B76" s="43"/>
      <c r="C76" s="43"/>
      <c r="D76" s="43"/>
      <c r="E76" s="44"/>
      <c r="F76" s="114"/>
      <c r="G76" s="46"/>
      <c r="H76" s="47"/>
      <c r="I76" s="48"/>
      <c r="K76" s="35"/>
      <c r="L76" s="35"/>
      <c r="M76" s="36"/>
      <c r="N76" s="6"/>
      <c r="O76" s="120"/>
      <c r="P76" s="120"/>
      <c r="Q76" s="120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</row>
    <row r="77" spans="1:34" s="34" customFormat="1">
      <c r="A77" s="6"/>
      <c r="B77" s="43"/>
      <c r="C77" s="43"/>
      <c r="D77" s="43"/>
      <c r="E77" s="44"/>
      <c r="F77" s="114"/>
      <c r="G77" s="46"/>
      <c r="H77" s="47"/>
      <c r="I77" s="48"/>
      <c r="K77" s="35"/>
      <c r="L77" s="35"/>
      <c r="M77" s="36"/>
      <c r="N77" s="6"/>
      <c r="O77" s="120"/>
      <c r="P77" s="120"/>
      <c r="Q77" s="120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</row>
    <row r="78" spans="1:34" s="34" customFormat="1">
      <c r="A78" s="6"/>
      <c r="B78" s="43"/>
      <c r="C78" s="43"/>
      <c r="D78" s="43"/>
      <c r="E78" s="44"/>
      <c r="F78" s="114"/>
      <c r="G78" s="46"/>
      <c r="H78" s="47"/>
      <c r="I78" s="48"/>
      <c r="K78" s="35"/>
      <c r="L78" s="35"/>
      <c r="M78" s="36"/>
      <c r="N78" s="6"/>
      <c r="O78" s="120"/>
      <c r="P78" s="120"/>
      <c r="Q78" s="120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</row>
    <row r="79" spans="1:34" s="34" customFormat="1">
      <c r="A79" s="6"/>
      <c r="B79" s="43"/>
      <c r="C79" s="43"/>
      <c r="D79" s="43"/>
      <c r="E79" s="44"/>
      <c r="F79" s="114"/>
      <c r="G79" s="46"/>
      <c r="H79" s="47"/>
      <c r="I79" s="48"/>
      <c r="K79" s="35"/>
      <c r="L79" s="35"/>
      <c r="M79" s="36"/>
      <c r="N79" s="6"/>
      <c r="O79" s="120"/>
      <c r="P79" s="120"/>
      <c r="Q79" s="120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</row>
    <row r="80" spans="1:34" s="34" customFormat="1">
      <c r="A80" s="6"/>
      <c r="B80" s="43"/>
      <c r="C80" s="43"/>
      <c r="D80" s="43"/>
      <c r="E80" s="44"/>
      <c r="F80" s="114"/>
      <c r="G80" s="46"/>
      <c r="H80" s="47"/>
      <c r="I80" s="48"/>
      <c r="K80" s="35"/>
      <c r="L80" s="35"/>
      <c r="M80" s="36"/>
      <c r="N80" s="6"/>
      <c r="O80" s="120"/>
      <c r="P80" s="120"/>
      <c r="Q80" s="120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</row>
    <row r="81" spans="1:34" s="34" customFormat="1">
      <c r="A81" s="6"/>
      <c r="B81" s="43"/>
      <c r="C81" s="43"/>
      <c r="D81" s="43"/>
      <c r="E81" s="44"/>
      <c r="F81" s="114"/>
      <c r="G81" s="46"/>
      <c r="H81" s="47"/>
      <c r="I81" s="48"/>
      <c r="K81" s="35"/>
      <c r="L81" s="35"/>
      <c r="M81" s="36"/>
      <c r="N81" s="6"/>
      <c r="O81" s="120"/>
      <c r="P81" s="120"/>
      <c r="Q81" s="120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</row>
    <row r="82" spans="1:34" s="34" customFormat="1">
      <c r="A82" s="6"/>
      <c r="B82" s="43"/>
      <c r="C82" s="43"/>
      <c r="D82" s="43"/>
      <c r="E82" s="44"/>
      <c r="F82" s="114"/>
      <c r="G82" s="46"/>
      <c r="H82" s="47"/>
      <c r="I82" s="48"/>
      <c r="K82" s="35"/>
      <c r="L82" s="35"/>
      <c r="M82" s="36"/>
      <c r="N82" s="6"/>
      <c r="O82" s="120"/>
      <c r="P82" s="120"/>
      <c r="Q82" s="120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</row>
    <row r="83" spans="1:34" s="34" customFormat="1">
      <c r="A83" s="6"/>
      <c r="B83" s="43"/>
      <c r="C83" s="43"/>
      <c r="D83" s="43"/>
      <c r="E83" s="44"/>
      <c r="F83" s="114"/>
      <c r="G83" s="46"/>
      <c r="H83" s="47"/>
      <c r="I83" s="48"/>
      <c r="K83" s="35"/>
      <c r="L83" s="35"/>
      <c r="M83" s="36"/>
      <c r="N83" s="6"/>
      <c r="O83" s="120"/>
      <c r="P83" s="120"/>
      <c r="Q83" s="120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</row>
    <row r="84" spans="1:34" s="34" customFormat="1">
      <c r="A84" s="6"/>
      <c r="B84" s="43"/>
      <c r="C84" s="43"/>
      <c r="D84" s="43"/>
      <c r="E84" s="44"/>
      <c r="F84" s="114"/>
      <c r="G84" s="46"/>
      <c r="H84" s="47"/>
      <c r="I84" s="48"/>
      <c r="K84" s="35"/>
      <c r="L84" s="35"/>
      <c r="M84" s="36"/>
      <c r="N84" s="6"/>
      <c r="O84" s="120"/>
      <c r="P84" s="120"/>
      <c r="Q84" s="120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</row>
    <row r="85" spans="1:34" s="34" customFormat="1">
      <c r="A85" s="6"/>
      <c r="B85" s="43"/>
      <c r="C85" s="43"/>
      <c r="D85" s="43"/>
      <c r="E85" s="44"/>
      <c r="F85" s="114"/>
      <c r="G85" s="46"/>
      <c r="H85" s="47"/>
      <c r="I85" s="48"/>
      <c r="K85" s="35"/>
      <c r="L85" s="35"/>
      <c r="M85" s="36"/>
      <c r="N85" s="6"/>
      <c r="O85" s="120"/>
      <c r="P85" s="120"/>
      <c r="Q85" s="120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</row>
    <row r="86" spans="1:34" s="34" customFormat="1">
      <c r="A86" s="6"/>
      <c r="B86" s="43"/>
      <c r="C86" s="43"/>
      <c r="D86" s="43"/>
      <c r="E86" s="44"/>
      <c r="F86" s="114"/>
      <c r="G86" s="46"/>
      <c r="H86" s="47"/>
      <c r="I86" s="48"/>
      <c r="K86" s="35"/>
      <c r="L86" s="35"/>
      <c r="M86" s="36"/>
      <c r="N86" s="6"/>
      <c r="O86" s="120"/>
      <c r="P86" s="120"/>
      <c r="Q86" s="120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</row>
  </sheetData>
  <mergeCells count="5">
    <mergeCell ref="A12:D12"/>
    <mergeCell ref="E14:G14"/>
    <mergeCell ref="H14:J14"/>
    <mergeCell ref="K14:M14"/>
    <mergeCell ref="O14:Q14"/>
  </mergeCells>
  <conditionalFormatting sqref="AB1:AH1 A1:Z1 D3">
    <cfRule type="cellIs" dxfId="2" priority="1" stopIfTrue="1" operator="lessThan">
      <formula>0</formula>
    </cfRule>
  </conditionalFormatting>
  <pageMargins left="0.19685039370078741" right="0.19685039370078741" top="0.59055118110236227" bottom="0.59055118110236227" header="0.31496062992125984" footer="0.31496062992125984"/>
  <pageSetup paperSize="9" scale="56" fitToHeight="6" orientation="landscape" r:id="rId1"/>
  <headerFooter alignWithMargins="0">
    <oddFooter>&amp;R&amp;8stránka&amp;P /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02CDFC-2101-491C-9216-CCB94698D5A4}">
  <sheetPr>
    <tabColor rgb="FFFFC000"/>
  </sheetPr>
  <dimension ref="A1:AH87"/>
  <sheetViews>
    <sheetView view="pageBreakPreview" topLeftCell="A26" zoomScaleNormal="70" zoomScaleSheetLayoutView="100" workbookViewId="0">
      <selection activeCell="C10" sqref="C10"/>
    </sheetView>
  </sheetViews>
  <sheetFormatPr defaultColWidth="9.140625" defaultRowHeight="12"/>
  <cols>
    <col min="1" max="1" width="7.28515625" style="6" customWidth="1"/>
    <col min="2" max="2" width="12" style="6" customWidth="1"/>
    <col min="3" max="3" width="58.140625" style="6" customWidth="1"/>
    <col min="4" max="4" width="6.140625" style="6" customWidth="1"/>
    <col min="5" max="5" width="9.7109375" style="38" customWidth="1"/>
    <col min="6" max="6" width="15.7109375" style="114" customWidth="1"/>
    <col min="7" max="7" width="18.7109375" style="40" customWidth="1"/>
    <col min="8" max="8" width="9.7109375" style="41" customWidth="1"/>
    <col min="9" max="9" width="15.7109375" style="42" customWidth="1"/>
    <col min="10" max="10" width="18.7109375" style="34" customWidth="1"/>
    <col min="11" max="11" width="9.7109375" style="35" customWidth="1"/>
    <col min="12" max="12" width="15.7109375" style="35" customWidth="1"/>
    <col min="13" max="13" width="18.7109375" style="36" customWidth="1"/>
    <col min="14" max="14" width="9.140625" style="6"/>
    <col min="15" max="15" width="9.140625" style="120"/>
    <col min="16" max="16" width="12.42578125" style="120" bestFit="1" customWidth="1"/>
    <col min="17" max="17" width="17.140625" style="120" bestFit="1" customWidth="1"/>
    <col min="18" max="16384" width="9.140625" style="6"/>
  </cols>
  <sheetData>
    <row r="1" spans="1:34" ht="39" customHeight="1">
      <c r="A1" s="3"/>
      <c r="B1" s="3"/>
      <c r="C1" s="3"/>
      <c r="D1" s="3"/>
      <c r="E1" s="4"/>
      <c r="F1" s="3"/>
      <c r="G1" s="5"/>
      <c r="H1" s="3"/>
      <c r="I1" s="3"/>
      <c r="J1" s="3"/>
      <c r="K1" s="3"/>
      <c r="L1" s="3"/>
      <c r="M1" s="3"/>
      <c r="N1" s="3"/>
      <c r="O1" s="115"/>
      <c r="P1" s="115"/>
      <c r="Q1" s="115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</row>
    <row r="2" spans="1:34" ht="18" customHeight="1">
      <c r="A2" s="7"/>
      <c r="B2" s="1"/>
      <c r="C2" s="2" t="s">
        <v>1</v>
      </c>
      <c r="D2" s="159" t="s">
        <v>27</v>
      </c>
      <c r="E2" s="7"/>
      <c r="F2" s="8"/>
      <c r="G2" s="9"/>
      <c r="H2" s="10"/>
      <c r="I2" s="10"/>
      <c r="J2" s="10"/>
      <c r="K2" s="11"/>
      <c r="L2" s="11"/>
      <c r="M2" s="11"/>
      <c r="N2" s="10"/>
      <c r="O2" s="116"/>
      <c r="P2" s="117"/>
      <c r="Q2" s="116"/>
      <c r="R2" s="10"/>
      <c r="S2" s="11"/>
      <c r="T2" s="10"/>
      <c r="U2" s="11"/>
      <c r="V2" s="10"/>
      <c r="W2" s="11"/>
      <c r="X2" s="10"/>
      <c r="Y2" s="11"/>
      <c r="Z2" s="10"/>
      <c r="AA2" s="11"/>
      <c r="AB2" s="10"/>
      <c r="AC2" s="11"/>
      <c r="AD2" s="10"/>
      <c r="AE2" s="12"/>
      <c r="AF2" s="13"/>
      <c r="AG2" s="14"/>
      <c r="AH2" s="15"/>
    </row>
    <row r="3" spans="1:34" ht="18" customHeight="1">
      <c r="A3" s="7"/>
      <c r="B3" s="1"/>
      <c r="C3" s="2" t="s">
        <v>2</v>
      </c>
      <c r="D3" s="159" t="s">
        <v>68</v>
      </c>
      <c r="E3" s="7"/>
      <c r="F3" s="8"/>
      <c r="G3" s="9"/>
      <c r="H3" s="10"/>
      <c r="I3" s="10"/>
      <c r="J3" s="10"/>
      <c r="K3" s="11"/>
      <c r="L3" s="11"/>
      <c r="M3" s="11"/>
      <c r="N3" s="10"/>
      <c r="O3" s="116"/>
      <c r="P3" s="117"/>
      <c r="Q3" s="116"/>
      <c r="R3" s="10"/>
      <c r="S3" s="11"/>
      <c r="T3" s="10"/>
      <c r="U3" s="11"/>
      <c r="V3" s="10"/>
      <c r="W3" s="11"/>
      <c r="X3" s="10"/>
      <c r="Y3" s="11"/>
      <c r="Z3" s="10"/>
      <c r="AA3" s="11"/>
      <c r="AB3" s="10"/>
      <c r="AC3" s="11"/>
      <c r="AD3" s="10"/>
      <c r="AE3" s="12"/>
      <c r="AF3" s="13"/>
      <c r="AG3" s="14"/>
      <c r="AH3" s="15"/>
    </row>
    <row r="4" spans="1:34" ht="18" customHeight="1">
      <c r="A4" s="7"/>
      <c r="B4" s="1"/>
      <c r="C4" s="16" t="s">
        <v>3</v>
      </c>
      <c r="D4" s="17" t="s">
        <v>29</v>
      </c>
      <c r="E4" s="7"/>
      <c r="F4" s="8"/>
      <c r="G4" s="9"/>
      <c r="H4" s="10"/>
      <c r="I4" s="10"/>
      <c r="J4" s="10"/>
      <c r="K4" s="11"/>
      <c r="L4" s="11"/>
      <c r="M4" s="11"/>
      <c r="N4" s="10"/>
      <c r="O4" s="116"/>
      <c r="P4" s="117"/>
      <c r="Q4" s="116"/>
      <c r="R4" s="10"/>
      <c r="S4" s="11"/>
      <c r="T4" s="10"/>
      <c r="U4" s="11"/>
      <c r="V4" s="10"/>
      <c r="W4" s="11"/>
      <c r="X4" s="10"/>
      <c r="Y4" s="11"/>
      <c r="Z4" s="10"/>
      <c r="AA4" s="11"/>
      <c r="AB4" s="10"/>
      <c r="AC4" s="11"/>
      <c r="AD4" s="10"/>
      <c r="AE4" s="12"/>
      <c r="AF4" s="13"/>
      <c r="AG4" s="14"/>
      <c r="AH4" s="15"/>
    </row>
    <row r="5" spans="1:34" ht="18" customHeight="1">
      <c r="A5" s="1"/>
      <c r="B5" s="1"/>
      <c r="C5" s="16" t="s">
        <v>4</v>
      </c>
      <c r="D5" s="17"/>
      <c r="E5" s="1"/>
      <c r="F5" s="18"/>
      <c r="G5" s="9"/>
      <c r="H5" s="19"/>
      <c r="I5" s="19"/>
      <c r="J5" s="19"/>
      <c r="K5" s="20"/>
      <c r="L5" s="20"/>
      <c r="M5" s="20"/>
      <c r="N5" s="19"/>
      <c r="O5" s="118"/>
      <c r="P5" s="119"/>
      <c r="Q5" s="118"/>
      <c r="R5" s="19"/>
      <c r="S5" s="20"/>
      <c r="T5" s="19"/>
      <c r="U5" s="20"/>
      <c r="V5" s="19"/>
      <c r="W5" s="20"/>
      <c r="X5" s="19"/>
      <c r="Y5" s="20"/>
      <c r="Z5" s="19"/>
      <c r="AA5" s="20"/>
      <c r="AB5" s="19"/>
      <c r="AC5" s="20"/>
      <c r="AD5" s="19"/>
      <c r="AE5" s="21"/>
      <c r="AF5" s="22"/>
      <c r="AG5" s="23"/>
      <c r="AH5" s="24"/>
    </row>
    <row r="6" spans="1:34" ht="18" customHeight="1">
      <c r="A6" s="1"/>
      <c r="B6" s="1"/>
      <c r="C6" s="2" t="s">
        <v>5</v>
      </c>
      <c r="D6" s="17" t="s">
        <v>6</v>
      </c>
      <c r="E6" s="1"/>
      <c r="F6" s="18"/>
      <c r="G6" s="9"/>
      <c r="H6" s="19"/>
      <c r="I6" s="19"/>
      <c r="J6" s="19"/>
      <c r="K6" s="20"/>
      <c r="L6" s="20"/>
      <c r="M6" s="20"/>
      <c r="N6" s="19"/>
      <c r="O6" s="118"/>
      <c r="P6" s="119"/>
      <c r="Q6" s="118"/>
      <c r="R6" s="19"/>
      <c r="S6" s="20"/>
      <c r="T6" s="19"/>
      <c r="U6" s="20"/>
      <c r="V6" s="19"/>
      <c r="W6" s="20"/>
      <c r="X6" s="19"/>
      <c r="Y6" s="20"/>
      <c r="Z6" s="19"/>
      <c r="AA6" s="20"/>
      <c r="AB6" s="19"/>
      <c r="AC6" s="20"/>
      <c r="AD6" s="19"/>
      <c r="AE6" s="21"/>
      <c r="AF6" s="22"/>
      <c r="AG6" s="23"/>
      <c r="AH6" s="24"/>
    </row>
    <row r="7" spans="1:34" ht="18" customHeight="1">
      <c r="A7" s="1"/>
      <c r="B7" s="1"/>
      <c r="C7" s="2" t="s">
        <v>7</v>
      </c>
      <c r="D7" s="25" t="s">
        <v>28</v>
      </c>
      <c r="E7" s="1"/>
      <c r="F7" s="18"/>
      <c r="G7" s="9"/>
      <c r="H7" s="19"/>
      <c r="I7" s="19"/>
      <c r="J7" s="19"/>
      <c r="K7" s="20"/>
      <c r="L7" s="20"/>
      <c r="M7" s="20"/>
      <c r="N7" s="19"/>
      <c r="O7" s="118"/>
      <c r="P7" s="119"/>
      <c r="Q7" s="118"/>
      <c r="R7" s="19"/>
      <c r="S7" s="20"/>
      <c r="T7" s="19"/>
      <c r="U7" s="20"/>
      <c r="V7" s="19"/>
      <c r="W7" s="20"/>
      <c r="X7" s="19"/>
      <c r="Y7" s="20"/>
      <c r="Z7" s="19"/>
      <c r="AA7" s="20"/>
      <c r="AB7" s="19"/>
      <c r="AC7" s="20"/>
      <c r="AD7" s="19"/>
      <c r="AE7" s="21"/>
      <c r="AF7" s="22"/>
      <c r="AG7" s="23"/>
      <c r="AH7" s="24"/>
    </row>
    <row r="8" spans="1:34" ht="18" customHeight="1">
      <c r="A8" s="1"/>
      <c r="B8" s="1"/>
      <c r="C8" s="2" t="s">
        <v>8</v>
      </c>
      <c r="D8" s="26"/>
      <c r="E8" s="1"/>
      <c r="F8" s="18"/>
      <c r="G8" s="9"/>
      <c r="H8" s="19"/>
      <c r="I8" s="19"/>
      <c r="J8" s="19"/>
      <c r="K8" s="20"/>
      <c r="L8" s="20"/>
      <c r="M8" s="20"/>
      <c r="N8" s="19"/>
      <c r="O8" s="118"/>
      <c r="P8" s="119"/>
      <c r="Q8" s="118"/>
      <c r="R8" s="19"/>
      <c r="S8" s="20"/>
      <c r="T8" s="19"/>
      <c r="U8" s="20"/>
      <c r="V8" s="19"/>
      <c r="W8" s="20"/>
      <c r="X8" s="19"/>
      <c r="Y8" s="20"/>
      <c r="Z8" s="19"/>
      <c r="AA8" s="20"/>
      <c r="AB8" s="19"/>
      <c r="AC8" s="20"/>
      <c r="AD8" s="19"/>
      <c r="AE8" s="21"/>
      <c r="AF8" s="22"/>
      <c r="AG8" s="23"/>
      <c r="AH8" s="24"/>
    </row>
    <row r="9" spans="1:34" ht="18" customHeight="1">
      <c r="B9" s="27"/>
      <c r="C9" s="28"/>
      <c r="D9" s="29"/>
      <c r="E9" s="30"/>
      <c r="F9" s="30"/>
      <c r="G9" s="31"/>
      <c r="H9" s="32"/>
      <c r="I9" s="33"/>
    </row>
    <row r="10" spans="1:34" ht="18" customHeight="1">
      <c r="B10" s="37" t="s">
        <v>149</v>
      </c>
      <c r="C10" s="199"/>
      <c r="F10" s="39"/>
    </row>
    <row r="11" spans="1:34" ht="18" customHeight="1">
      <c r="B11" s="43"/>
      <c r="C11" s="43"/>
      <c r="D11" s="43"/>
      <c r="E11" s="44"/>
      <c r="F11" s="45"/>
      <c r="G11" s="46"/>
      <c r="H11" s="47"/>
      <c r="I11" s="48"/>
    </row>
    <row r="12" spans="1:34" ht="18" customHeight="1">
      <c r="A12" s="205" t="s">
        <v>108</v>
      </c>
      <c r="B12" s="206"/>
      <c r="C12" s="206"/>
      <c r="D12" s="206"/>
      <c r="E12" s="44"/>
      <c r="F12" s="45"/>
      <c r="G12" s="46"/>
      <c r="H12" s="47"/>
      <c r="I12" s="48"/>
    </row>
    <row r="13" spans="1:34" ht="18" customHeight="1">
      <c r="B13" s="43"/>
      <c r="C13" s="43"/>
      <c r="D13" s="43"/>
      <c r="E13" s="44"/>
      <c r="F13" s="45"/>
      <c r="G13" s="46"/>
      <c r="H13" s="47"/>
      <c r="I13" s="48"/>
    </row>
    <row r="14" spans="1:34" ht="24.95" customHeight="1">
      <c r="A14" s="49" t="s">
        <v>9</v>
      </c>
      <c r="B14" s="158" t="s">
        <v>57</v>
      </c>
      <c r="C14" s="43"/>
      <c r="D14" s="43"/>
      <c r="E14" s="207" t="s">
        <v>0</v>
      </c>
      <c r="F14" s="207"/>
      <c r="G14" s="207"/>
      <c r="H14" s="208" t="s">
        <v>10</v>
      </c>
      <c r="I14" s="208"/>
      <c r="J14" s="208"/>
      <c r="K14" s="209" t="s">
        <v>11</v>
      </c>
      <c r="L14" s="209"/>
      <c r="M14" s="209"/>
      <c r="O14" s="210" t="s">
        <v>32</v>
      </c>
      <c r="P14" s="210"/>
      <c r="Q14" s="210"/>
    </row>
    <row r="15" spans="1:34" s="61" customFormat="1" ht="24" customHeight="1">
      <c r="A15" s="50" t="s">
        <v>12</v>
      </c>
      <c r="B15" s="51" t="s">
        <v>13</v>
      </c>
      <c r="C15" s="50" t="s">
        <v>13</v>
      </c>
      <c r="D15" s="51" t="s">
        <v>14</v>
      </c>
      <c r="E15" s="52" t="s">
        <v>15</v>
      </c>
      <c r="F15" s="53" t="s">
        <v>16</v>
      </c>
      <c r="G15" s="54" t="s">
        <v>17</v>
      </c>
      <c r="H15" s="55" t="s">
        <v>15</v>
      </c>
      <c r="I15" s="56" t="s">
        <v>18</v>
      </c>
      <c r="J15" s="57" t="s">
        <v>17</v>
      </c>
      <c r="K15" s="58" t="s">
        <v>15</v>
      </c>
      <c r="L15" s="59" t="s">
        <v>18</v>
      </c>
      <c r="M15" s="60" t="s">
        <v>19</v>
      </c>
      <c r="O15" s="148" t="s">
        <v>15</v>
      </c>
      <c r="P15" s="149" t="s">
        <v>18</v>
      </c>
      <c r="Q15" s="150" t="s">
        <v>19</v>
      </c>
    </row>
    <row r="16" spans="1:34" s="61" customFormat="1" ht="24" customHeight="1">
      <c r="A16" s="62" t="s">
        <v>30</v>
      </c>
      <c r="B16" s="63" t="s">
        <v>31</v>
      </c>
      <c r="C16" s="64"/>
      <c r="D16" s="64"/>
      <c r="E16" s="64"/>
      <c r="F16" s="65"/>
      <c r="G16" s="66"/>
      <c r="H16" s="66"/>
      <c r="I16" s="66"/>
      <c r="J16" s="66"/>
      <c r="K16" s="66"/>
      <c r="L16" s="66"/>
      <c r="M16" s="66"/>
      <c r="O16" s="66"/>
      <c r="P16" s="66"/>
      <c r="Q16" s="66"/>
    </row>
    <row r="17" spans="1:17" s="71" customFormat="1" ht="38.25">
      <c r="A17" s="141" t="s">
        <v>71</v>
      </c>
      <c r="B17" s="139" t="s">
        <v>41</v>
      </c>
      <c r="C17" s="140" t="s">
        <v>42</v>
      </c>
      <c r="D17" s="142" t="s">
        <v>35</v>
      </c>
      <c r="E17" s="167">
        <v>4.25</v>
      </c>
      <c r="F17" s="168">
        <v>55.24</v>
      </c>
      <c r="G17" s="138">
        <f t="shared" ref="G17" si="0">IF(ISBLANK(F17),"",(E17*F17))</f>
        <v>234.77</v>
      </c>
      <c r="H17" s="136">
        <f>-E19</f>
        <v>-4.25</v>
      </c>
      <c r="I17" s="137">
        <f>F17</f>
        <v>55.24</v>
      </c>
      <c r="J17" s="73">
        <f t="shared" ref="J17:J19" si="1">IF(ISBLANK(I17),"",(H17*I17))</f>
        <v>-234.77</v>
      </c>
      <c r="K17" s="68">
        <f>E17+H17</f>
        <v>0</v>
      </c>
      <c r="L17" s="69">
        <f>F17</f>
        <v>55.24</v>
      </c>
      <c r="M17" s="70">
        <f t="shared" ref="M17" si="2">IF(ISBLANK(L17),"",(K17*L17))</f>
        <v>0</v>
      </c>
      <c r="O17" s="121">
        <f>H17</f>
        <v>-4.25</v>
      </c>
      <c r="P17" s="122">
        <v>42</v>
      </c>
      <c r="Q17" s="194">
        <f t="shared" ref="Q17:Q32" si="3">IF(ISBLANK(P17),"",(O17*P17))</f>
        <v>-178.5</v>
      </c>
    </row>
    <row r="18" spans="1:17" s="61" customFormat="1" ht="12.75">
      <c r="A18" s="50"/>
      <c r="B18" s="164"/>
      <c r="C18" s="160" t="s">
        <v>115</v>
      </c>
      <c r="D18" s="164"/>
      <c r="E18" s="164"/>
      <c r="F18" s="165"/>
      <c r="G18" s="54"/>
      <c r="H18" s="55"/>
      <c r="I18" s="56"/>
      <c r="J18" s="73" t="str">
        <f t="shared" si="1"/>
        <v/>
      </c>
      <c r="K18" s="58"/>
      <c r="L18" s="59"/>
      <c r="M18" s="60"/>
      <c r="O18" s="121"/>
      <c r="P18" s="149"/>
      <c r="Q18" s="194" t="str">
        <f t="shared" si="3"/>
        <v/>
      </c>
    </row>
    <row r="19" spans="1:17" s="61" customFormat="1">
      <c r="A19" s="50"/>
      <c r="B19" s="51"/>
      <c r="C19" s="152" t="s">
        <v>109</v>
      </c>
      <c r="D19" s="153"/>
      <c r="E19" s="154">
        <v>4.25</v>
      </c>
      <c r="F19" s="53"/>
      <c r="G19" s="54"/>
      <c r="H19" s="55"/>
      <c r="I19" s="56"/>
      <c r="J19" s="73" t="str">
        <f t="shared" si="1"/>
        <v/>
      </c>
      <c r="K19" s="58"/>
      <c r="L19" s="59"/>
      <c r="M19" s="60"/>
      <c r="O19" s="121"/>
      <c r="P19" s="149"/>
      <c r="Q19" s="194" t="str">
        <f t="shared" si="3"/>
        <v/>
      </c>
    </row>
    <row r="20" spans="1:17" s="61" customFormat="1" ht="24" customHeight="1">
      <c r="A20" s="62" t="s">
        <v>36</v>
      </c>
      <c r="B20" s="63" t="s">
        <v>37</v>
      </c>
      <c r="C20" s="64"/>
      <c r="D20" s="64"/>
      <c r="E20" s="64"/>
      <c r="F20" s="65"/>
      <c r="G20" s="66"/>
      <c r="H20" s="66"/>
      <c r="I20" s="66"/>
      <c r="J20" s="66"/>
      <c r="K20" s="66"/>
      <c r="L20" s="66"/>
      <c r="M20" s="66"/>
      <c r="O20" s="121"/>
      <c r="P20" s="66"/>
      <c r="Q20" s="194" t="str">
        <f t="shared" si="3"/>
        <v/>
      </c>
    </row>
    <row r="21" spans="1:17" s="71" customFormat="1" ht="25.5">
      <c r="A21" s="141" t="s">
        <v>97</v>
      </c>
      <c r="B21" s="139" t="s">
        <v>46</v>
      </c>
      <c r="C21" s="140" t="s">
        <v>47</v>
      </c>
      <c r="D21" s="142" t="s">
        <v>35</v>
      </c>
      <c r="E21" s="167">
        <v>4.68</v>
      </c>
      <c r="F21" s="168">
        <v>25.78</v>
      </c>
      <c r="G21" s="138">
        <f t="shared" ref="G21:G29" si="4">IF(ISBLANK(F21),"",(E21*F21))</f>
        <v>120.6504</v>
      </c>
      <c r="H21" s="136">
        <f>-E22</f>
        <v>-4.68</v>
      </c>
      <c r="I21" s="137">
        <f t="shared" ref="I21:I32" si="5">F21</f>
        <v>25.78</v>
      </c>
      <c r="J21" s="73">
        <f t="shared" ref="J21:J33" si="6">IF(ISBLANK(I21),"",(H21*I21))</f>
        <v>-120.6504</v>
      </c>
      <c r="K21" s="68">
        <f>E21+H21</f>
        <v>0</v>
      </c>
      <c r="L21" s="69">
        <f t="shared" ref="L21:L32" si="7">F21</f>
        <v>25.78</v>
      </c>
      <c r="M21" s="70">
        <f t="shared" ref="M21:M32" si="8">IF(ISBLANK(L21),"",(K21*L21))</f>
        <v>0</v>
      </c>
      <c r="O21" s="121">
        <f t="shared" ref="O21:O32" si="9">H21</f>
        <v>-4.68</v>
      </c>
      <c r="P21" s="122">
        <v>20</v>
      </c>
      <c r="Q21" s="194">
        <f t="shared" si="3"/>
        <v>-93.6</v>
      </c>
    </row>
    <row r="22" spans="1:17" s="71" customFormat="1" ht="15">
      <c r="A22" s="141"/>
      <c r="B22" s="139"/>
      <c r="C22" s="152" t="s">
        <v>110</v>
      </c>
      <c r="D22" s="153"/>
      <c r="E22" s="154">
        <v>4.68</v>
      </c>
      <c r="F22" s="143"/>
      <c r="G22" s="138" t="str">
        <f t="shared" si="4"/>
        <v/>
      </c>
      <c r="H22" s="136"/>
      <c r="I22" s="137"/>
      <c r="J22" s="73"/>
      <c r="K22" s="68"/>
      <c r="L22" s="69"/>
      <c r="M22" s="70"/>
      <c r="O22" s="121"/>
      <c r="P22" s="122"/>
      <c r="Q22" s="194" t="str">
        <f t="shared" si="3"/>
        <v/>
      </c>
    </row>
    <row r="23" spans="1:17" s="71" customFormat="1" ht="38.25">
      <c r="A23" s="141" t="s">
        <v>111</v>
      </c>
      <c r="B23" s="139" t="s">
        <v>50</v>
      </c>
      <c r="C23" s="140" t="s">
        <v>51</v>
      </c>
      <c r="D23" s="142" t="s">
        <v>35</v>
      </c>
      <c r="E23" s="167">
        <v>8.93</v>
      </c>
      <c r="F23" s="168">
        <v>396.71</v>
      </c>
      <c r="G23" s="138">
        <f t="shared" si="4"/>
        <v>3542.6202999999996</v>
      </c>
      <c r="H23" s="136">
        <f>-E24</f>
        <v>-8.93</v>
      </c>
      <c r="I23" s="137">
        <f t="shared" si="5"/>
        <v>396.71</v>
      </c>
      <c r="J23" s="73">
        <f t="shared" si="6"/>
        <v>-3542.6202999999996</v>
      </c>
      <c r="K23" s="68">
        <f>E23+H23</f>
        <v>0</v>
      </c>
      <c r="L23" s="69">
        <f t="shared" si="7"/>
        <v>396.71</v>
      </c>
      <c r="M23" s="70">
        <f t="shared" si="8"/>
        <v>0</v>
      </c>
      <c r="O23" s="121">
        <f t="shared" si="9"/>
        <v>-8.93</v>
      </c>
      <c r="P23" s="122">
        <v>307.79000000000002</v>
      </c>
      <c r="Q23" s="194">
        <f t="shared" si="3"/>
        <v>-2748.5646999999999</v>
      </c>
    </row>
    <row r="24" spans="1:17" s="71" customFormat="1" ht="15">
      <c r="A24" s="141"/>
      <c r="B24" s="139"/>
      <c r="C24" s="152" t="s">
        <v>112</v>
      </c>
      <c r="D24" s="153"/>
      <c r="E24" s="154">
        <v>8.93</v>
      </c>
      <c r="F24" s="143"/>
      <c r="G24" s="138" t="str">
        <f t="shared" si="4"/>
        <v/>
      </c>
      <c r="H24" s="136"/>
      <c r="I24" s="137"/>
      <c r="J24" s="73"/>
      <c r="K24" s="68"/>
      <c r="L24" s="69"/>
      <c r="M24" s="70"/>
      <c r="O24" s="121"/>
      <c r="P24" s="122"/>
      <c r="Q24" s="194" t="str">
        <f t="shared" si="3"/>
        <v/>
      </c>
    </row>
    <row r="25" spans="1:17" s="61" customFormat="1" ht="24" customHeight="1">
      <c r="A25" s="62" t="s">
        <v>58</v>
      </c>
      <c r="B25" s="63" t="s">
        <v>59</v>
      </c>
      <c r="C25" s="64"/>
      <c r="D25" s="64"/>
      <c r="E25" s="64"/>
      <c r="F25" s="65"/>
      <c r="G25" s="66"/>
      <c r="H25" s="66"/>
      <c r="I25" s="66"/>
      <c r="J25" s="66"/>
      <c r="K25" s="66"/>
      <c r="L25" s="66"/>
      <c r="M25" s="66"/>
      <c r="O25" s="121"/>
      <c r="P25" s="66"/>
      <c r="Q25" s="194" t="str">
        <f t="shared" si="3"/>
        <v/>
      </c>
    </row>
    <row r="26" spans="1:17" s="71" customFormat="1" ht="25.5">
      <c r="A26" s="169" t="s">
        <v>140</v>
      </c>
      <c r="B26" s="139" t="s">
        <v>130</v>
      </c>
      <c r="C26" s="140" t="s">
        <v>131</v>
      </c>
      <c r="D26" s="142" t="s">
        <v>63</v>
      </c>
      <c r="E26" s="167">
        <v>8.5</v>
      </c>
      <c r="F26" s="168">
        <v>68.39</v>
      </c>
      <c r="G26" s="138">
        <f t="shared" si="4"/>
        <v>581.31500000000005</v>
      </c>
      <c r="H26" s="136">
        <f>-E27</f>
        <v>-8.5</v>
      </c>
      <c r="I26" s="137">
        <f>F26</f>
        <v>68.39</v>
      </c>
      <c r="J26" s="73">
        <f t="shared" si="6"/>
        <v>-581.31500000000005</v>
      </c>
      <c r="K26" s="68">
        <f>E26+H26</f>
        <v>0</v>
      </c>
      <c r="L26" s="69">
        <f>F26</f>
        <v>68.39</v>
      </c>
      <c r="M26" s="70">
        <f t="shared" si="8"/>
        <v>0</v>
      </c>
      <c r="O26" s="121">
        <f t="shared" si="9"/>
        <v>-8.5</v>
      </c>
      <c r="P26" s="122">
        <v>52</v>
      </c>
      <c r="Q26" s="194">
        <f t="shared" si="3"/>
        <v>-442</v>
      </c>
    </row>
    <row r="27" spans="1:17" s="71" customFormat="1" ht="15">
      <c r="A27" s="141"/>
      <c r="B27" s="139"/>
      <c r="C27" s="152" t="s">
        <v>141</v>
      </c>
      <c r="D27" s="153"/>
      <c r="E27" s="154">
        <v>8.5</v>
      </c>
      <c r="F27" s="143"/>
      <c r="G27" s="138" t="str">
        <f t="shared" si="4"/>
        <v/>
      </c>
      <c r="H27" s="136"/>
      <c r="I27" s="137"/>
      <c r="J27" s="73" t="str">
        <f t="shared" ref="J27:J29" si="10">IF(ISBLANK(I27),"",(H27*I27))</f>
        <v/>
      </c>
      <c r="K27" s="68"/>
      <c r="L27" s="69"/>
      <c r="M27" s="70" t="str">
        <f t="shared" si="8"/>
        <v/>
      </c>
      <c r="O27" s="121"/>
      <c r="P27" s="122"/>
      <c r="Q27" s="194" t="str">
        <f t="shared" si="3"/>
        <v/>
      </c>
    </row>
    <row r="28" spans="1:17" s="71" customFormat="1" ht="38.25">
      <c r="A28" s="169" t="s">
        <v>129</v>
      </c>
      <c r="B28" s="139" t="s">
        <v>134</v>
      </c>
      <c r="C28" s="140" t="s">
        <v>135</v>
      </c>
      <c r="D28" s="142" t="s">
        <v>63</v>
      </c>
      <c r="E28" s="167">
        <v>8.5</v>
      </c>
      <c r="F28" s="168">
        <v>87.65</v>
      </c>
      <c r="G28" s="138">
        <f t="shared" si="4"/>
        <v>745.02500000000009</v>
      </c>
      <c r="H28" s="136">
        <f>-E29</f>
        <v>-8.5</v>
      </c>
      <c r="I28" s="137">
        <f t="shared" ref="I28" si="11">F28</f>
        <v>87.65</v>
      </c>
      <c r="J28" s="73">
        <f t="shared" si="10"/>
        <v>-745.02500000000009</v>
      </c>
      <c r="K28" s="68">
        <f>E28+H28</f>
        <v>0</v>
      </c>
      <c r="L28" s="69">
        <f t="shared" ref="L28" si="12">F28</f>
        <v>87.65</v>
      </c>
      <c r="M28" s="70">
        <f t="shared" si="8"/>
        <v>0</v>
      </c>
      <c r="O28" s="121">
        <f t="shared" si="9"/>
        <v>-8.5</v>
      </c>
      <c r="P28" s="122">
        <v>68</v>
      </c>
      <c r="Q28" s="194">
        <f t="shared" si="3"/>
        <v>-578</v>
      </c>
    </row>
    <row r="29" spans="1:17" s="71" customFormat="1" ht="15">
      <c r="A29" s="141"/>
      <c r="B29" s="139"/>
      <c r="C29" s="152" t="s">
        <v>141</v>
      </c>
      <c r="D29" s="153"/>
      <c r="E29" s="154">
        <v>8.5</v>
      </c>
      <c r="F29" s="143"/>
      <c r="G29" s="138" t="str">
        <f t="shared" si="4"/>
        <v/>
      </c>
      <c r="H29" s="136"/>
      <c r="I29" s="137"/>
      <c r="J29" s="73" t="str">
        <f t="shared" si="10"/>
        <v/>
      </c>
      <c r="K29" s="68"/>
      <c r="L29" s="69"/>
      <c r="M29" s="70" t="str">
        <f t="shared" si="8"/>
        <v/>
      </c>
      <c r="O29" s="121"/>
      <c r="P29" s="122"/>
      <c r="Q29" s="194" t="str">
        <f t="shared" si="3"/>
        <v/>
      </c>
    </row>
    <row r="30" spans="1:17" s="71" customFormat="1" ht="15">
      <c r="A30" s="141"/>
      <c r="B30" s="139"/>
      <c r="C30" s="152"/>
      <c r="D30" s="153"/>
      <c r="E30" s="154"/>
      <c r="F30" s="143"/>
      <c r="G30" s="138"/>
      <c r="H30" s="136"/>
      <c r="I30" s="137"/>
      <c r="J30" s="73"/>
      <c r="K30" s="68"/>
      <c r="L30" s="69"/>
      <c r="M30" s="70" t="str">
        <f t="shared" si="8"/>
        <v/>
      </c>
      <c r="O30" s="121"/>
      <c r="P30" s="122"/>
      <c r="Q30" s="194" t="str">
        <f t="shared" si="3"/>
        <v/>
      </c>
    </row>
    <row r="31" spans="1:17" s="61" customFormat="1" ht="24" customHeight="1">
      <c r="A31" s="62" t="s">
        <v>38</v>
      </c>
      <c r="B31" s="63" t="s">
        <v>39</v>
      </c>
      <c r="C31" s="64"/>
      <c r="D31" s="64"/>
      <c r="E31" s="64"/>
      <c r="F31" s="65"/>
      <c r="G31" s="66"/>
      <c r="H31" s="66"/>
      <c r="I31" s="66"/>
      <c r="J31" s="66"/>
      <c r="K31" s="66"/>
      <c r="L31" s="66"/>
      <c r="M31" s="66"/>
      <c r="O31" s="121"/>
      <c r="P31" s="66"/>
      <c r="Q31" s="194" t="str">
        <f t="shared" si="3"/>
        <v/>
      </c>
    </row>
    <row r="32" spans="1:17" s="71" customFormat="1" ht="12.75">
      <c r="A32" s="169" t="s">
        <v>113</v>
      </c>
      <c r="B32" s="139" t="s">
        <v>53</v>
      </c>
      <c r="C32" s="140" t="s">
        <v>54</v>
      </c>
      <c r="D32" s="142" t="s">
        <v>33</v>
      </c>
      <c r="E32" s="167">
        <v>28.86</v>
      </c>
      <c r="F32" s="168">
        <v>263.58</v>
      </c>
      <c r="G32" s="138">
        <f t="shared" ref="G32:G35" si="13">IF(ISBLANK(F32),"",(E32*F32))</f>
        <v>7606.9187999999995</v>
      </c>
      <c r="H32" s="136">
        <f>-E35</f>
        <v>-0.55000000000000004</v>
      </c>
      <c r="I32" s="137">
        <f t="shared" si="5"/>
        <v>263.58</v>
      </c>
      <c r="J32" s="73">
        <f t="shared" si="6"/>
        <v>-144.96899999999999</v>
      </c>
      <c r="K32" s="68">
        <f>E32+H32</f>
        <v>28.31</v>
      </c>
      <c r="L32" s="69">
        <f t="shared" si="7"/>
        <v>263.58</v>
      </c>
      <c r="M32" s="70">
        <f t="shared" si="8"/>
        <v>7461.9497999999994</v>
      </c>
      <c r="O32" s="121">
        <f t="shared" si="9"/>
        <v>-0.55000000000000004</v>
      </c>
      <c r="P32" s="122">
        <v>202.9</v>
      </c>
      <c r="Q32" s="194">
        <f t="shared" si="3"/>
        <v>-111.59500000000001</v>
      </c>
    </row>
    <row r="33" spans="1:19" s="71" customFormat="1" ht="12.75">
      <c r="A33" s="141"/>
      <c r="B33" s="157" t="s">
        <v>34</v>
      </c>
      <c r="C33" s="155" t="s">
        <v>98</v>
      </c>
      <c r="D33" s="156"/>
      <c r="E33" s="157" t="s">
        <v>34</v>
      </c>
      <c r="F33" s="161"/>
      <c r="G33" s="138" t="str">
        <f t="shared" si="13"/>
        <v/>
      </c>
      <c r="H33" s="136"/>
      <c r="I33" s="137"/>
      <c r="J33" s="73" t="str">
        <f t="shared" si="6"/>
        <v/>
      </c>
      <c r="K33" s="68"/>
      <c r="L33" s="69"/>
      <c r="M33" s="70"/>
      <c r="O33" s="121"/>
      <c r="P33" s="122"/>
      <c r="Q33" s="123"/>
    </row>
    <row r="34" spans="1:19" s="71" customFormat="1" ht="12.75">
      <c r="A34" s="141"/>
      <c r="B34" s="157" t="s">
        <v>34</v>
      </c>
      <c r="C34" s="155" t="s">
        <v>56</v>
      </c>
      <c r="D34" s="156"/>
      <c r="E34" s="157" t="s">
        <v>34</v>
      </c>
      <c r="F34" s="161"/>
      <c r="G34" s="138" t="str">
        <f t="shared" si="13"/>
        <v/>
      </c>
      <c r="H34" s="136"/>
      <c r="I34" s="137"/>
      <c r="J34" s="73"/>
      <c r="K34" s="68"/>
      <c r="L34" s="69"/>
      <c r="M34" s="70"/>
      <c r="O34" s="121"/>
      <c r="P34" s="122"/>
      <c r="Q34" s="123"/>
    </row>
    <row r="35" spans="1:19" s="71" customFormat="1" ht="12.75">
      <c r="A35" s="141"/>
      <c r="B35" s="162" t="s">
        <v>34</v>
      </c>
      <c r="C35" s="152" t="s">
        <v>114</v>
      </c>
      <c r="D35" s="153"/>
      <c r="E35" s="154">
        <v>0.55000000000000004</v>
      </c>
      <c r="F35" s="163"/>
      <c r="G35" s="138" t="str">
        <f t="shared" si="13"/>
        <v/>
      </c>
      <c r="H35" s="136"/>
      <c r="I35" s="137"/>
      <c r="J35" s="73"/>
      <c r="K35" s="68"/>
      <c r="L35" s="69"/>
      <c r="M35" s="70"/>
      <c r="O35" s="121"/>
      <c r="P35" s="122"/>
      <c r="Q35" s="123"/>
    </row>
    <row r="36" spans="1:19" s="71" customFormat="1" ht="15">
      <c r="A36" s="144"/>
      <c r="B36" s="144"/>
      <c r="C36" s="145"/>
      <c r="D36" s="144"/>
      <c r="E36" s="146"/>
      <c r="F36" s="143"/>
      <c r="G36" s="138"/>
      <c r="H36" s="136"/>
      <c r="I36" s="137"/>
      <c r="J36" s="73"/>
      <c r="K36" s="68"/>
      <c r="L36" s="69"/>
      <c r="M36" s="70"/>
      <c r="O36" s="121"/>
      <c r="P36" s="122"/>
      <c r="Q36" s="123"/>
    </row>
    <row r="37" spans="1:19" s="75" customFormat="1" ht="18" customHeight="1">
      <c r="A37" s="130"/>
      <c r="B37" s="130"/>
      <c r="C37" s="130"/>
      <c r="D37" s="130"/>
      <c r="E37" s="131"/>
      <c r="F37" s="130"/>
      <c r="G37" s="72">
        <f>SUBTOTAL(9,G17:G35)</f>
        <v>12831.299499999999</v>
      </c>
      <c r="H37" s="132"/>
      <c r="I37" s="133"/>
      <c r="J37" s="73">
        <f>SUBTOTAL(9,J17:J35)</f>
        <v>-5369.3496999999998</v>
      </c>
      <c r="K37" s="134"/>
      <c r="L37" s="135"/>
      <c r="M37" s="74">
        <f>SUBTOTAL(9,M17:M35)</f>
        <v>7461.9497999999994</v>
      </c>
      <c r="O37" s="124"/>
      <c r="P37" s="124"/>
      <c r="Q37" s="123">
        <f>SUBTOTAL(9,Q17:Q35)</f>
        <v>-4152.2596999999996</v>
      </c>
    </row>
    <row r="38" spans="1:19" s="87" customFormat="1" ht="24.95" customHeight="1" thickBot="1">
      <c r="A38" s="76"/>
      <c r="B38" s="77"/>
      <c r="C38" s="78"/>
      <c r="D38" s="79"/>
      <c r="E38" s="80"/>
      <c r="F38" s="81"/>
      <c r="G38" s="82"/>
      <c r="H38" s="83"/>
      <c r="I38" s="84"/>
      <c r="J38" s="85"/>
      <c r="K38" s="147"/>
      <c r="L38" s="147"/>
      <c r="M38" s="86"/>
      <c r="O38" s="125"/>
      <c r="P38" s="125"/>
      <c r="Q38" s="126"/>
    </row>
    <row r="39" spans="1:19" s="87" customFormat="1" ht="24.95" customHeight="1" thickBot="1">
      <c r="A39" s="88"/>
      <c r="B39" s="89"/>
      <c r="C39" s="90" t="s">
        <v>20</v>
      </c>
      <c r="D39" s="91"/>
      <c r="E39" s="92"/>
      <c r="F39" s="93"/>
      <c r="G39" s="94">
        <f>SUBTOTAL(9,G17:G38)</f>
        <v>12831.299499999999</v>
      </c>
      <c r="H39" s="95"/>
      <c r="I39" s="95"/>
      <c r="J39" s="96">
        <f>SUBTOTAL(9,J17:J38)</f>
        <v>-5369.3496999999998</v>
      </c>
      <c r="K39" s="95"/>
      <c r="L39" s="95"/>
      <c r="M39" s="97">
        <f>SUBTOTAL(9,M17:M38)</f>
        <v>7461.9497999999994</v>
      </c>
      <c r="N39" s="98"/>
      <c r="O39" s="127"/>
      <c r="P39" s="127"/>
      <c r="Q39" s="128">
        <f>SUBTOTAL(9,Q17:Q38)</f>
        <v>-4152.2596999999996</v>
      </c>
      <c r="R39" s="100"/>
      <c r="S39" s="100"/>
    </row>
    <row r="40" spans="1:19" s="87" customFormat="1" ht="24.95" customHeight="1">
      <c r="B40" s="101"/>
      <c r="C40" s="102"/>
      <c r="D40" s="103"/>
      <c r="E40" s="104"/>
      <c r="F40" s="81"/>
      <c r="G40" s="105"/>
      <c r="H40" s="106"/>
      <c r="I40" s="107"/>
      <c r="J40" s="98"/>
      <c r="K40" s="99"/>
      <c r="L40" s="99"/>
      <c r="M40" s="100"/>
      <c r="O40" s="125"/>
      <c r="P40" s="125"/>
      <c r="Q40" s="125"/>
    </row>
    <row r="41" spans="1:19" s="108" customFormat="1" ht="24.95" customHeight="1">
      <c r="B41" s="109" t="s">
        <v>21</v>
      </c>
      <c r="C41" s="110" t="s">
        <v>22</v>
      </c>
      <c r="E41" s="111"/>
      <c r="G41" s="110" t="s">
        <v>23</v>
      </c>
      <c r="H41" s="106"/>
      <c r="I41" s="112"/>
      <c r="J41" s="98"/>
      <c r="K41" s="113" t="s">
        <v>24</v>
      </c>
      <c r="L41" s="100"/>
      <c r="M41" s="100"/>
      <c r="O41" s="129"/>
      <c r="P41" s="129"/>
      <c r="Q41" s="129"/>
    </row>
    <row r="42" spans="1:19" s="108" customFormat="1" ht="24.95" customHeight="1">
      <c r="B42" s="109"/>
      <c r="C42" s="110"/>
      <c r="E42" s="111"/>
      <c r="G42" s="110"/>
      <c r="H42" s="106"/>
      <c r="I42" s="112"/>
      <c r="J42" s="98"/>
      <c r="K42" s="113"/>
      <c r="L42" s="100"/>
      <c r="M42" s="100"/>
      <c r="O42" s="129"/>
      <c r="P42" s="129"/>
      <c r="Q42" s="129"/>
    </row>
    <row r="43" spans="1:19" s="108" customFormat="1" ht="24.95" customHeight="1">
      <c r="B43" s="109" t="s">
        <v>25</v>
      </c>
      <c r="C43" s="109" t="s">
        <v>26</v>
      </c>
      <c r="E43" s="111"/>
      <c r="G43" s="109" t="s">
        <v>25</v>
      </c>
      <c r="H43" s="106"/>
      <c r="I43" s="112"/>
      <c r="J43" s="98"/>
      <c r="K43" s="109" t="s">
        <v>25</v>
      </c>
      <c r="L43" s="100"/>
      <c r="M43" s="100"/>
      <c r="O43" s="129"/>
      <c r="P43" s="129"/>
      <c r="Q43" s="129"/>
    </row>
    <row r="44" spans="1:19">
      <c r="B44" s="43"/>
      <c r="C44" s="43"/>
      <c r="D44" s="43"/>
      <c r="E44" s="44"/>
      <c r="G44" s="46"/>
      <c r="H44" s="47"/>
      <c r="I44" s="48"/>
    </row>
    <row r="45" spans="1:19">
      <c r="B45" s="43"/>
      <c r="C45" s="43"/>
      <c r="D45" s="43"/>
      <c r="E45" s="44"/>
      <c r="G45" s="46"/>
      <c r="H45" s="47"/>
      <c r="I45" s="48"/>
    </row>
    <row r="46" spans="1:19">
      <c r="B46" s="43"/>
      <c r="C46" s="43"/>
      <c r="D46" s="43"/>
      <c r="E46" s="44"/>
      <c r="G46" s="46"/>
      <c r="H46" s="47"/>
      <c r="I46" s="48"/>
    </row>
    <row r="47" spans="1:19">
      <c r="B47" s="43"/>
      <c r="C47" s="43"/>
      <c r="D47" s="43"/>
      <c r="E47" s="44"/>
      <c r="G47" s="46"/>
      <c r="H47" s="47"/>
      <c r="I47" s="48"/>
    </row>
    <row r="48" spans="1:19">
      <c r="B48" s="43"/>
      <c r="C48" s="43"/>
      <c r="D48" s="43"/>
      <c r="E48" s="44"/>
      <c r="G48" s="46"/>
      <c r="H48" s="47"/>
      <c r="I48" s="48"/>
    </row>
    <row r="49" spans="1:34">
      <c r="B49" s="43"/>
      <c r="C49" s="43"/>
      <c r="D49" s="43"/>
      <c r="E49" s="44"/>
      <c r="G49" s="46"/>
      <c r="H49" s="47"/>
      <c r="I49" s="48"/>
    </row>
    <row r="50" spans="1:34">
      <c r="B50" s="43"/>
      <c r="C50" s="43"/>
      <c r="D50" s="43"/>
      <c r="E50" s="44"/>
      <c r="G50" s="46"/>
      <c r="H50" s="47"/>
      <c r="I50" s="48"/>
    </row>
    <row r="51" spans="1:34">
      <c r="B51" s="43"/>
      <c r="C51" s="43"/>
      <c r="D51" s="43"/>
      <c r="E51" s="44"/>
      <c r="G51" s="46"/>
      <c r="H51" s="47"/>
      <c r="I51" s="48"/>
    </row>
    <row r="52" spans="1:34">
      <c r="B52" s="43"/>
      <c r="C52" s="43"/>
      <c r="D52" s="43"/>
      <c r="E52" s="44"/>
      <c r="G52" s="46"/>
      <c r="H52" s="47"/>
      <c r="I52" s="48"/>
    </row>
    <row r="53" spans="1:34">
      <c r="B53" s="43"/>
      <c r="C53" s="43"/>
      <c r="D53" s="43"/>
      <c r="E53" s="44"/>
      <c r="G53" s="46"/>
      <c r="H53" s="47"/>
      <c r="I53" s="48"/>
    </row>
    <row r="54" spans="1:34">
      <c r="B54" s="43"/>
      <c r="C54" s="43"/>
      <c r="D54" s="43"/>
      <c r="E54" s="44"/>
      <c r="G54" s="46"/>
      <c r="H54" s="47"/>
      <c r="I54" s="48"/>
    </row>
    <row r="55" spans="1:34">
      <c r="B55" s="43"/>
      <c r="C55" s="43"/>
      <c r="D55" s="43"/>
      <c r="E55" s="44"/>
      <c r="G55" s="46"/>
      <c r="H55" s="47"/>
      <c r="I55" s="48"/>
    </row>
    <row r="56" spans="1:34">
      <c r="B56" s="43"/>
      <c r="C56" s="43"/>
      <c r="D56" s="43"/>
      <c r="E56" s="44"/>
      <c r="G56" s="46"/>
      <c r="H56" s="47"/>
      <c r="I56" s="48"/>
    </row>
    <row r="57" spans="1:34" s="34" customFormat="1">
      <c r="A57" s="6"/>
      <c r="B57" s="43"/>
      <c r="C57" s="43"/>
      <c r="D57" s="43"/>
      <c r="E57" s="44"/>
      <c r="F57" s="114"/>
      <c r="G57" s="46"/>
      <c r="H57" s="47"/>
      <c r="I57" s="48"/>
      <c r="K57" s="35"/>
      <c r="L57" s="35"/>
      <c r="M57" s="36"/>
      <c r="N57" s="6"/>
      <c r="O57" s="120"/>
      <c r="P57" s="120"/>
      <c r="Q57" s="120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</row>
    <row r="58" spans="1:34" s="34" customFormat="1">
      <c r="A58" s="6"/>
      <c r="B58" s="43"/>
      <c r="C58" s="43"/>
      <c r="D58" s="43"/>
      <c r="E58" s="44"/>
      <c r="F58" s="114"/>
      <c r="G58" s="46"/>
      <c r="H58" s="47"/>
      <c r="I58" s="48"/>
      <c r="K58" s="35"/>
      <c r="L58" s="35"/>
      <c r="M58" s="36"/>
      <c r="N58" s="6"/>
      <c r="O58" s="120"/>
      <c r="P58" s="120"/>
      <c r="Q58" s="120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</row>
    <row r="59" spans="1:34" s="34" customFormat="1">
      <c r="A59" s="6"/>
      <c r="B59" s="43"/>
      <c r="C59" s="43"/>
      <c r="D59" s="43"/>
      <c r="E59" s="44"/>
      <c r="F59" s="114"/>
      <c r="G59" s="46"/>
      <c r="H59" s="47"/>
      <c r="I59" s="48"/>
      <c r="K59" s="35"/>
      <c r="L59" s="35"/>
      <c r="M59" s="36"/>
      <c r="N59" s="6"/>
      <c r="O59" s="120"/>
      <c r="P59" s="120"/>
      <c r="Q59" s="120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</row>
    <row r="60" spans="1:34" s="34" customFormat="1">
      <c r="A60" s="6"/>
      <c r="B60" s="43"/>
      <c r="C60" s="43"/>
      <c r="D60" s="43"/>
      <c r="E60" s="44"/>
      <c r="F60" s="114"/>
      <c r="G60" s="46"/>
      <c r="H60" s="47"/>
      <c r="I60" s="48"/>
      <c r="K60" s="35"/>
      <c r="L60" s="35"/>
      <c r="M60" s="36"/>
      <c r="N60" s="6"/>
      <c r="O60" s="120"/>
      <c r="P60" s="120"/>
      <c r="Q60" s="120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</row>
    <row r="61" spans="1:34" s="34" customFormat="1">
      <c r="A61" s="6"/>
      <c r="B61" s="43"/>
      <c r="C61" s="43"/>
      <c r="D61" s="43"/>
      <c r="E61" s="44"/>
      <c r="F61" s="114"/>
      <c r="G61" s="46"/>
      <c r="H61" s="47"/>
      <c r="I61" s="48"/>
      <c r="K61" s="35"/>
      <c r="L61" s="35"/>
      <c r="M61" s="36"/>
      <c r="N61" s="6"/>
      <c r="O61" s="120"/>
      <c r="P61" s="120"/>
      <c r="Q61" s="120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</row>
    <row r="62" spans="1:34" s="34" customFormat="1">
      <c r="A62" s="6"/>
      <c r="B62" s="43"/>
      <c r="C62" s="43"/>
      <c r="D62" s="43"/>
      <c r="E62" s="44"/>
      <c r="F62" s="114"/>
      <c r="G62" s="46"/>
      <c r="H62" s="47"/>
      <c r="I62" s="48"/>
      <c r="K62" s="35"/>
      <c r="L62" s="35"/>
      <c r="M62" s="36"/>
      <c r="N62" s="6"/>
      <c r="O62" s="120"/>
      <c r="P62" s="120"/>
      <c r="Q62" s="120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</row>
    <row r="63" spans="1:34" s="34" customFormat="1">
      <c r="A63" s="6"/>
      <c r="B63" s="43"/>
      <c r="C63" s="43"/>
      <c r="D63" s="43"/>
      <c r="E63" s="44"/>
      <c r="F63" s="114"/>
      <c r="G63" s="46"/>
      <c r="H63" s="47"/>
      <c r="I63" s="48"/>
      <c r="K63" s="35"/>
      <c r="L63" s="35"/>
      <c r="M63" s="36"/>
      <c r="N63" s="6"/>
      <c r="O63" s="120"/>
      <c r="P63" s="120"/>
      <c r="Q63" s="120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</row>
    <row r="64" spans="1:34" s="34" customFormat="1">
      <c r="A64" s="6"/>
      <c r="B64" s="43"/>
      <c r="C64" s="43"/>
      <c r="D64" s="43"/>
      <c r="E64" s="44"/>
      <c r="F64" s="114"/>
      <c r="G64" s="46"/>
      <c r="H64" s="47"/>
      <c r="I64" s="48"/>
      <c r="K64" s="35"/>
      <c r="L64" s="35"/>
      <c r="M64" s="36"/>
      <c r="N64" s="6"/>
      <c r="O64" s="120"/>
      <c r="P64" s="120"/>
      <c r="Q64" s="120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</row>
    <row r="65" spans="1:34" s="34" customFormat="1">
      <c r="A65" s="6"/>
      <c r="B65" s="43"/>
      <c r="C65" s="43"/>
      <c r="D65" s="43"/>
      <c r="E65" s="44"/>
      <c r="F65" s="114"/>
      <c r="G65" s="46"/>
      <c r="H65" s="47"/>
      <c r="I65" s="48"/>
      <c r="K65" s="35"/>
      <c r="L65" s="35"/>
      <c r="M65" s="36"/>
      <c r="N65" s="6"/>
      <c r="O65" s="120"/>
      <c r="P65" s="120"/>
      <c r="Q65" s="120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</row>
    <row r="66" spans="1:34" s="34" customFormat="1">
      <c r="A66" s="6"/>
      <c r="B66" s="43"/>
      <c r="C66" s="43"/>
      <c r="D66" s="43"/>
      <c r="E66" s="44"/>
      <c r="F66" s="114"/>
      <c r="G66" s="46"/>
      <c r="H66" s="47"/>
      <c r="I66" s="48"/>
      <c r="K66" s="35"/>
      <c r="L66" s="35"/>
      <c r="M66" s="36"/>
      <c r="N66" s="6"/>
      <c r="O66" s="120"/>
      <c r="P66" s="120"/>
      <c r="Q66" s="120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</row>
    <row r="67" spans="1:34" s="34" customFormat="1">
      <c r="A67" s="6"/>
      <c r="B67" s="43"/>
      <c r="C67" s="43"/>
      <c r="D67" s="43"/>
      <c r="E67" s="44"/>
      <c r="F67" s="114"/>
      <c r="G67" s="46"/>
      <c r="H67" s="47"/>
      <c r="I67" s="48"/>
      <c r="K67" s="35"/>
      <c r="L67" s="35"/>
      <c r="M67" s="36"/>
      <c r="N67" s="6"/>
      <c r="O67" s="120"/>
      <c r="P67" s="120"/>
      <c r="Q67" s="120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</row>
    <row r="68" spans="1:34" s="34" customFormat="1">
      <c r="A68" s="6"/>
      <c r="B68" s="43"/>
      <c r="C68" s="43"/>
      <c r="D68" s="43"/>
      <c r="E68" s="44"/>
      <c r="F68" s="114"/>
      <c r="G68" s="46"/>
      <c r="H68" s="47"/>
      <c r="I68" s="48"/>
      <c r="K68" s="35"/>
      <c r="L68" s="35"/>
      <c r="M68" s="36"/>
      <c r="N68" s="6"/>
      <c r="O68" s="120"/>
      <c r="P68" s="120"/>
      <c r="Q68" s="120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</row>
    <row r="69" spans="1:34" s="34" customFormat="1">
      <c r="A69" s="6"/>
      <c r="B69" s="43"/>
      <c r="C69" s="43"/>
      <c r="D69" s="43"/>
      <c r="E69" s="44"/>
      <c r="F69" s="114"/>
      <c r="G69" s="46"/>
      <c r="H69" s="47"/>
      <c r="I69" s="48"/>
      <c r="K69" s="35"/>
      <c r="L69" s="35"/>
      <c r="M69" s="36"/>
      <c r="N69" s="6"/>
      <c r="O69" s="120"/>
      <c r="P69" s="120"/>
      <c r="Q69" s="120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</row>
    <row r="70" spans="1:34" s="34" customFormat="1">
      <c r="A70" s="6"/>
      <c r="B70" s="43"/>
      <c r="C70" s="43"/>
      <c r="D70" s="43"/>
      <c r="E70" s="44"/>
      <c r="F70" s="114"/>
      <c r="G70" s="46"/>
      <c r="H70" s="47"/>
      <c r="I70" s="48"/>
      <c r="K70" s="35"/>
      <c r="L70" s="35"/>
      <c r="M70" s="36"/>
      <c r="N70" s="6"/>
      <c r="O70" s="120"/>
      <c r="P70" s="120"/>
      <c r="Q70" s="120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</row>
    <row r="71" spans="1:34" s="34" customFormat="1">
      <c r="A71" s="6"/>
      <c r="B71" s="43"/>
      <c r="C71" s="43"/>
      <c r="D71" s="43"/>
      <c r="E71" s="44"/>
      <c r="F71" s="114"/>
      <c r="G71" s="46"/>
      <c r="H71" s="47"/>
      <c r="I71" s="48"/>
      <c r="K71" s="35"/>
      <c r="L71" s="35"/>
      <c r="M71" s="36"/>
      <c r="N71" s="6"/>
      <c r="O71" s="120"/>
      <c r="P71" s="120"/>
      <c r="Q71" s="120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</row>
    <row r="72" spans="1:34" s="34" customFormat="1">
      <c r="A72" s="6"/>
      <c r="B72" s="43"/>
      <c r="C72" s="43"/>
      <c r="D72" s="43"/>
      <c r="E72" s="44"/>
      <c r="F72" s="114"/>
      <c r="G72" s="46"/>
      <c r="H72" s="47"/>
      <c r="I72" s="48"/>
      <c r="K72" s="35"/>
      <c r="L72" s="35"/>
      <c r="M72" s="36"/>
      <c r="N72" s="6"/>
      <c r="O72" s="120"/>
      <c r="P72" s="120"/>
      <c r="Q72" s="120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</row>
    <row r="73" spans="1:34" s="34" customFormat="1">
      <c r="A73" s="6"/>
      <c r="B73" s="43"/>
      <c r="C73" s="43"/>
      <c r="D73" s="43"/>
      <c r="E73" s="44"/>
      <c r="F73" s="114"/>
      <c r="G73" s="46"/>
      <c r="H73" s="47"/>
      <c r="I73" s="48"/>
      <c r="K73" s="35"/>
      <c r="L73" s="35"/>
      <c r="M73" s="36"/>
      <c r="N73" s="6"/>
      <c r="O73" s="120"/>
      <c r="P73" s="120"/>
      <c r="Q73" s="120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</row>
    <row r="74" spans="1:34" s="34" customFormat="1">
      <c r="A74" s="6"/>
      <c r="B74" s="43"/>
      <c r="C74" s="43"/>
      <c r="D74" s="43"/>
      <c r="E74" s="44"/>
      <c r="F74" s="114"/>
      <c r="G74" s="46"/>
      <c r="H74" s="47"/>
      <c r="I74" s="48"/>
      <c r="K74" s="35"/>
      <c r="L74" s="35"/>
      <c r="M74" s="36"/>
      <c r="N74" s="6"/>
      <c r="O74" s="120"/>
      <c r="P74" s="120"/>
      <c r="Q74" s="120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</row>
    <row r="75" spans="1:34" s="34" customFormat="1">
      <c r="A75" s="6"/>
      <c r="B75" s="43"/>
      <c r="C75" s="43"/>
      <c r="D75" s="43"/>
      <c r="E75" s="44"/>
      <c r="F75" s="114"/>
      <c r="G75" s="46"/>
      <c r="H75" s="47"/>
      <c r="I75" s="48"/>
      <c r="K75" s="35"/>
      <c r="L75" s="35"/>
      <c r="M75" s="36"/>
      <c r="N75" s="6"/>
      <c r="O75" s="120"/>
      <c r="P75" s="120"/>
      <c r="Q75" s="120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</row>
    <row r="76" spans="1:34" s="34" customFormat="1">
      <c r="A76" s="6"/>
      <c r="B76" s="43"/>
      <c r="C76" s="43"/>
      <c r="D76" s="43"/>
      <c r="E76" s="44"/>
      <c r="F76" s="114"/>
      <c r="G76" s="46"/>
      <c r="H76" s="47"/>
      <c r="I76" s="48"/>
      <c r="K76" s="35"/>
      <c r="L76" s="35"/>
      <c r="M76" s="36"/>
      <c r="N76" s="6"/>
      <c r="O76" s="120"/>
      <c r="P76" s="120"/>
      <c r="Q76" s="120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</row>
    <row r="77" spans="1:34" s="34" customFormat="1">
      <c r="A77" s="6"/>
      <c r="B77" s="43"/>
      <c r="C77" s="43"/>
      <c r="D77" s="43"/>
      <c r="E77" s="44"/>
      <c r="F77" s="114"/>
      <c r="G77" s="46"/>
      <c r="H77" s="47"/>
      <c r="I77" s="48"/>
      <c r="K77" s="35"/>
      <c r="L77" s="35"/>
      <c r="M77" s="36"/>
      <c r="N77" s="6"/>
      <c r="O77" s="120"/>
      <c r="P77" s="120"/>
      <c r="Q77" s="120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</row>
    <row r="78" spans="1:34" s="34" customFormat="1">
      <c r="A78" s="6"/>
      <c r="B78" s="43"/>
      <c r="C78" s="43"/>
      <c r="D78" s="43"/>
      <c r="E78" s="44"/>
      <c r="F78" s="114"/>
      <c r="G78" s="46"/>
      <c r="H78" s="47"/>
      <c r="I78" s="48"/>
      <c r="K78" s="35"/>
      <c r="L78" s="35"/>
      <c r="M78" s="36"/>
      <c r="N78" s="6"/>
      <c r="O78" s="120"/>
      <c r="P78" s="120"/>
      <c r="Q78" s="120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</row>
    <row r="79" spans="1:34" s="34" customFormat="1">
      <c r="A79" s="6"/>
      <c r="B79" s="43"/>
      <c r="C79" s="43"/>
      <c r="D79" s="43"/>
      <c r="E79" s="44"/>
      <c r="F79" s="114"/>
      <c r="G79" s="46"/>
      <c r="H79" s="47"/>
      <c r="I79" s="48"/>
      <c r="K79" s="35"/>
      <c r="L79" s="35"/>
      <c r="M79" s="36"/>
      <c r="N79" s="6"/>
      <c r="O79" s="120"/>
      <c r="P79" s="120"/>
      <c r="Q79" s="120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</row>
    <row r="80" spans="1:34" s="34" customFormat="1">
      <c r="A80" s="6"/>
      <c r="B80" s="43"/>
      <c r="C80" s="43"/>
      <c r="D80" s="43"/>
      <c r="E80" s="44"/>
      <c r="F80" s="114"/>
      <c r="G80" s="46"/>
      <c r="H80" s="47"/>
      <c r="I80" s="48"/>
      <c r="K80" s="35"/>
      <c r="L80" s="35"/>
      <c r="M80" s="36"/>
      <c r="N80" s="6"/>
      <c r="O80" s="120"/>
      <c r="P80" s="120"/>
      <c r="Q80" s="120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</row>
    <row r="81" spans="1:34" s="34" customFormat="1">
      <c r="A81" s="6"/>
      <c r="B81" s="43"/>
      <c r="C81" s="43"/>
      <c r="D81" s="43"/>
      <c r="E81" s="44"/>
      <c r="F81" s="114"/>
      <c r="G81" s="46"/>
      <c r="H81" s="47"/>
      <c r="I81" s="48"/>
      <c r="K81" s="35"/>
      <c r="L81" s="35"/>
      <c r="M81" s="36"/>
      <c r="N81" s="6"/>
      <c r="O81" s="120"/>
      <c r="P81" s="120"/>
      <c r="Q81" s="120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</row>
    <row r="82" spans="1:34" s="34" customFormat="1">
      <c r="A82" s="6"/>
      <c r="B82" s="43"/>
      <c r="C82" s="43"/>
      <c r="D82" s="43"/>
      <c r="E82" s="44"/>
      <c r="F82" s="114"/>
      <c r="G82" s="46"/>
      <c r="H82" s="47"/>
      <c r="I82" s="48"/>
      <c r="K82" s="35"/>
      <c r="L82" s="35"/>
      <c r="M82" s="36"/>
      <c r="N82" s="6"/>
      <c r="O82" s="120"/>
      <c r="P82" s="120"/>
      <c r="Q82" s="120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</row>
    <row r="83" spans="1:34" s="34" customFormat="1">
      <c r="A83" s="6"/>
      <c r="B83" s="43"/>
      <c r="C83" s="43"/>
      <c r="D83" s="43"/>
      <c r="E83" s="44"/>
      <c r="F83" s="114"/>
      <c r="G83" s="46"/>
      <c r="H83" s="47"/>
      <c r="I83" s="48"/>
      <c r="K83" s="35"/>
      <c r="L83" s="35"/>
      <c r="M83" s="36"/>
      <c r="N83" s="6"/>
      <c r="O83" s="120"/>
      <c r="P83" s="120"/>
      <c r="Q83" s="120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</row>
    <row r="84" spans="1:34" s="34" customFormat="1">
      <c r="A84" s="6"/>
      <c r="B84" s="43"/>
      <c r="C84" s="43"/>
      <c r="D84" s="43"/>
      <c r="E84" s="44"/>
      <c r="F84" s="114"/>
      <c r="G84" s="46"/>
      <c r="H84" s="47"/>
      <c r="I84" s="48"/>
      <c r="K84" s="35"/>
      <c r="L84" s="35"/>
      <c r="M84" s="36"/>
      <c r="N84" s="6"/>
      <c r="O84" s="120"/>
      <c r="P84" s="120"/>
      <c r="Q84" s="120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</row>
    <row r="85" spans="1:34" s="34" customFormat="1">
      <c r="A85" s="6"/>
      <c r="B85" s="43"/>
      <c r="C85" s="43"/>
      <c r="D85" s="43"/>
      <c r="E85" s="44"/>
      <c r="F85" s="114"/>
      <c r="G85" s="46"/>
      <c r="H85" s="47"/>
      <c r="I85" s="48"/>
      <c r="K85" s="35"/>
      <c r="L85" s="35"/>
      <c r="M85" s="36"/>
      <c r="N85" s="6"/>
      <c r="O85" s="120"/>
      <c r="P85" s="120"/>
      <c r="Q85" s="120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</row>
    <row r="86" spans="1:34" s="34" customFormat="1">
      <c r="A86" s="6"/>
      <c r="B86" s="43"/>
      <c r="C86" s="43"/>
      <c r="D86" s="43"/>
      <c r="E86" s="44"/>
      <c r="F86" s="114"/>
      <c r="G86" s="46"/>
      <c r="H86" s="47"/>
      <c r="I86" s="48"/>
      <c r="K86" s="35"/>
      <c r="L86" s="35"/>
      <c r="M86" s="36"/>
      <c r="N86" s="6"/>
      <c r="O86" s="120"/>
      <c r="P86" s="120"/>
      <c r="Q86" s="120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</row>
    <row r="87" spans="1:34" s="34" customFormat="1">
      <c r="A87" s="6"/>
      <c r="B87" s="43"/>
      <c r="C87" s="43"/>
      <c r="D87" s="43"/>
      <c r="E87" s="44"/>
      <c r="F87" s="114"/>
      <c r="G87" s="46"/>
      <c r="H87" s="47"/>
      <c r="I87" s="48"/>
      <c r="K87" s="35"/>
      <c r="L87" s="35"/>
      <c r="M87" s="36"/>
      <c r="N87" s="6"/>
      <c r="O87" s="120"/>
      <c r="P87" s="120"/>
      <c r="Q87" s="120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</row>
  </sheetData>
  <mergeCells count="5">
    <mergeCell ref="A12:D12"/>
    <mergeCell ref="E14:G14"/>
    <mergeCell ref="H14:J14"/>
    <mergeCell ref="K14:M14"/>
    <mergeCell ref="O14:Q14"/>
  </mergeCells>
  <conditionalFormatting sqref="AB1:AH1 A1:Z1 D3">
    <cfRule type="cellIs" dxfId="1" priority="1" stopIfTrue="1" operator="lessThan">
      <formula>0</formula>
    </cfRule>
  </conditionalFormatting>
  <pageMargins left="0.19685039370078741" right="0.19685039370078741" top="0.59055118110236227" bottom="0.59055118110236227" header="0.31496062992125984" footer="0.31496062992125984"/>
  <pageSetup paperSize="9" scale="56" fitToHeight="6" orientation="landscape" r:id="rId1"/>
  <headerFooter alignWithMargins="0">
    <oddFooter>&amp;R&amp;8stránka&amp;P /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BAE626-DE2E-43E9-944B-B77CB4EA13E9}">
  <sheetPr>
    <tabColor rgb="FFFFC000"/>
  </sheetPr>
  <dimension ref="A1:AH86"/>
  <sheetViews>
    <sheetView tabSelected="1" view="pageBreakPreview" topLeftCell="A23" zoomScaleNormal="85" zoomScaleSheetLayoutView="100" workbookViewId="0">
      <selection activeCell="C10" sqref="C10"/>
    </sheetView>
  </sheetViews>
  <sheetFormatPr defaultColWidth="9.140625" defaultRowHeight="12"/>
  <cols>
    <col min="1" max="1" width="7.28515625" style="6" customWidth="1"/>
    <col min="2" max="2" width="12" style="6" customWidth="1"/>
    <col min="3" max="3" width="58.140625" style="6" customWidth="1"/>
    <col min="4" max="4" width="6.140625" style="6" customWidth="1"/>
    <col min="5" max="5" width="9.7109375" style="38" customWidth="1"/>
    <col min="6" max="6" width="15.7109375" style="114" customWidth="1"/>
    <col min="7" max="7" width="18.7109375" style="40" customWidth="1"/>
    <col min="8" max="8" width="9.7109375" style="41" customWidth="1"/>
    <col min="9" max="9" width="15.7109375" style="42" customWidth="1"/>
    <col min="10" max="10" width="20.140625" style="34" bestFit="1" customWidth="1"/>
    <col min="11" max="11" width="9.7109375" style="35" customWidth="1"/>
    <col min="12" max="12" width="15.7109375" style="35" customWidth="1"/>
    <col min="13" max="13" width="18.7109375" style="36" customWidth="1"/>
    <col min="14" max="14" width="9.140625" style="6"/>
    <col min="15" max="15" width="9.140625" style="120"/>
    <col min="16" max="16" width="12.42578125" style="120" bestFit="1" customWidth="1"/>
    <col min="17" max="17" width="20.140625" style="120" bestFit="1" customWidth="1"/>
    <col min="18" max="16384" width="9.140625" style="6"/>
  </cols>
  <sheetData>
    <row r="1" spans="1:34" ht="39" customHeight="1">
      <c r="A1" s="3"/>
      <c r="B1" s="3"/>
      <c r="C1" s="3"/>
      <c r="D1" s="3"/>
      <c r="E1" s="4"/>
      <c r="F1" s="3"/>
      <c r="G1" s="5"/>
      <c r="H1" s="3"/>
      <c r="I1" s="3"/>
      <c r="J1" s="3"/>
      <c r="K1" s="3"/>
      <c r="L1" s="3"/>
      <c r="M1" s="3"/>
      <c r="N1" s="3"/>
      <c r="O1" s="115"/>
      <c r="P1" s="115"/>
      <c r="Q1" s="115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</row>
    <row r="2" spans="1:34" ht="18" customHeight="1">
      <c r="A2" s="7"/>
      <c r="B2" s="1"/>
      <c r="C2" s="2" t="s">
        <v>1</v>
      </c>
      <c r="D2" s="159" t="s">
        <v>27</v>
      </c>
      <c r="E2" s="7"/>
      <c r="F2" s="8"/>
      <c r="G2" s="9"/>
      <c r="H2" s="10"/>
      <c r="I2" s="10"/>
      <c r="J2" s="10"/>
      <c r="K2" s="11"/>
      <c r="L2" s="11"/>
      <c r="M2" s="11"/>
      <c r="N2" s="10"/>
      <c r="O2" s="116"/>
      <c r="P2" s="117"/>
      <c r="Q2" s="116"/>
      <c r="R2" s="10"/>
      <c r="S2" s="11"/>
      <c r="T2" s="10"/>
      <c r="U2" s="11"/>
      <c r="V2" s="10"/>
      <c r="W2" s="11"/>
      <c r="X2" s="10"/>
      <c r="Y2" s="11"/>
      <c r="Z2" s="10"/>
      <c r="AA2" s="11"/>
      <c r="AB2" s="10"/>
      <c r="AC2" s="11"/>
      <c r="AD2" s="10"/>
      <c r="AE2" s="12"/>
      <c r="AF2" s="13"/>
      <c r="AG2" s="14"/>
      <c r="AH2" s="15"/>
    </row>
    <row r="3" spans="1:34" ht="18" customHeight="1">
      <c r="A3" s="7"/>
      <c r="B3" s="1"/>
      <c r="C3" s="2" t="s">
        <v>2</v>
      </c>
      <c r="D3" s="159" t="s">
        <v>68</v>
      </c>
      <c r="E3" s="7"/>
      <c r="F3" s="8"/>
      <c r="G3" s="9"/>
      <c r="H3" s="10"/>
      <c r="I3" s="10"/>
      <c r="J3" s="10"/>
      <c r="K3" s="11"/>
      <c r="L3" s="11"/>
      <c r="M3" s="11"/>
      <c r="N3" s="10"/>
      <c r="O3" s="116"/>
      <c r="P3" s="117"/>
      <c r="Q3" s="116"/>
      <c r="R3" s="10"/>
      <c r="S3" s="11"/>
      <c r="T3" s="10"/>
      <c r="U3" s="11"/>
      <c r="V3" s="10"/>
      <c r="W3" s="11"/>
      <c r="X3" s="10"/>
      <c r="Y3" s="11"/>
      <c r="Z3" s="10"/>
      <c r="AA3" s="11"/>
      <c r="AB3" s="10"/>
      <c r="AC3" s="11"/>
      <c r="AD3" s="10"/>
      <c r="AE3" s="12"/>
      <c r="AF3" s="13"/>
      <c r="AG3" s="14"/>
      <c r="AH3" s="15"/>
    </row>
    <row r="4" spans="1:34" ht="18" customHeight="1">
      <c r="A4" s="7"/>
      <c r="B4" s="1"/>
      <c r="C4" s="16" t="s">
        <v>3</v>
      </c>
      <c r="D4" s="17" t="s">
        <v>29</v>
      </c>
      <c r="E4" s="7"/>
      <c r="F4" s="8"/>
      <c r="G4" s="9"/>
      <c r="H4" s="10"/>
      <c r="I4" s="10"/>
      <c r="J4" s="10"/>
      <c r="K4" s="11"/>
      <c r="L4" s="11"/>
      <c r="M4" s="11"/>
      <c r="N4" s="10"/>
      <c r="O4" s="116"/>
      <c r="P4" s="117"/>
      <c r="Q4" s="116"/>
      <c r="R4" s="10"/>
      <c r="S4" s="11"/>
      <c r="T4" s="10"/>
      <c r="U4" s="11"/>
      <c r="V4" s="10"/>
      <c r="W4" s="11"/>
      <c r="X4" s="10"/>
      <c r="Y4" s="11"/>
      <c r="Z4" s="10"/>
      <c r="AA4" s="11"/>
      <c r="AB4" s="10"/>
      <c r="AC4" s="11"/>
      <c r="AD4" s="10"/>
      <c r="AE4" s="12"/>
      <c r="AF4" s="13"/>
      <c r="AG4" s="14"/>
      <c r="AH4" s="15"/>
    </row>
    <row r="5" spans="1:34" ht="18" customHeight="1">
      <c r="A5" s="1"/>
      <c r="B5" s="1"/>
      <c r="C5" s="16" t="s">
        <v>4</v>
      </c>
      <c r="D5" s="17"/>
      <c r="E5" s="1"/>
      <c r="F5" s="18"/>
      <c r="G5" s="9"/>
      <c r="H5" s="19"/>
      <c r="I5" s="19"/>
      <c r="J5" s="19"/>
      <c r="K5" s="20"/>
      <c r="L5" s="20"/>
      <c r="M5" s="20"/>
      <c r="N5" s="19"/>
      <c r="O5" s="118"/>
      <c r="P5" s="119"/>
      <c r="Q5" s="118"/>
      <c r="R5" s="19"/>
      <c r="S5" s="20"/>
      <c r="T5" s="19"/>
      <c r="U5" s="20"/>
      <c r="V5" s="19"/>
      <c r="W5" s="20"/>
      <c r="X5" s="19"/>
      <c r="Y5" s="20"/>
      <c r="Z5" s="19"/>
      <c r="AA5" s="20"/>
      <c r="AB5" s="19"/>
      <c r="AC5" s="20"/>
      <c r="AD5" s="19"/>
      <c r="AE5" s="21"/>
      <c r="AF5" s="22"/>
      <c r="AG5" s="23"/>
      <c r="AH5" s="24"/>
    </row>
    <row r="6" spans="1:34" ht="18" customHeight="1">
      <c r="A6" s="1"/>
      <c r="B6" s="1"/>
      <c r="C6" s="2" t="s">
        <v>5</v>
      </c>
      <c r="D6" s="17" t="s">
        <v>6</v>
      </c>
      <c r="E6" s="1"/>
      <c r="F6" s="18"/>
      <c r="G6" s="9"/>
      <c r="H6" s="19"/>
      <c r="I6" s="19"/>
      <c r="J6" s="19"/>
      <c r="K6" s="20"/>
      <c r="L6" s="20"/>
      <c r="M6" s="20"/>
      <c r="N6" s="19"/>
      <c r="O6" s="118"/>
      <c r="P6" s="119"/>
      <c r="Q6" s="118"/>
      <c r="R6" s="19"/>
      <c r="S6" s="20"/>
      <c r="T6" s="19"/>
      <c r="U6" s="20"/>
      <c r="V6" s="19"/>
      <c r="W6" s="20"/>
      <c r="X6" s="19"/>
      <c r="Y6" s="20"/>
      <c r="Z6" s="19"/>
      <c r="AA6" s="20"/>
      <c r="AB6" s="19"/>
      <c r="AC6" s="20"/>
      <c r="AD6" s="19"/>
      <c r="AE6" s="21"/>
      <c r="AF6" s="22"/>
      <c r="AG6" s="23"/>
      <c r="AH6" s="24"/>
    </row>
    <row r="7" spans="1:34" ht="18" customHeight="1">
      <c r="A7" s="1"/>
      <c r="B7" s="1"/>
      <c r="C7" s="2" t="s">
        <v>7</v>
      </c>
      <c r="D7" s="25" t="s">
        <v>28</v>
      </c>
      <c r="E7" s="1"/>
      <c r="F7" s="18"/>
      <c r="G7" s="9"/>
      <c r="H7" s="19"/>
      <c r="I7" s="19"/>
      <c r="J7" s="19"/>
      <c r="K7" s="20"/>
      <c r="L7" s="20"/>
      <c r="M7" s="20"/>
      <c r="N7" s="19"/>
      <c r="O7" s="118"/>
      <c r="P7" s="119"/>
      <c r="Q7" s="118"/>
      <c r="R7" s="19"/>
      <c r="S7" s="20"/>
      <c r="T7" s="19"/>
      <c r="U7" s="20"/>
      <c r="V7" s="19"/>
      <c r="W7" s="20"/>
      <c r="X7" s="19"/>
      <c r="Y7" s="20"/>
      <c r="Z7" s="19"/>
      <c r="AA7" s="20"/>
      <c r="AB7" s="19"/>
      <c r="AC7" s="20"/>
      <c r="AD7" s="19"/>
      <c r="AE7" s="21"/>
      <c r="AF7" s="22"/>
      <c r="AG7" s="23"/>
      <c r="AH7" s="24"/>
    </row>
    <row r="8" spans="1:34" ht="18" customHeight="1">
      <c r="A8" s="1"/>
      <c r="B8" s="1"/>
      <c r="C8" s="2" t="s">
        <v>8</v>
      </c>
      <c r="D8" s="26"/>
      <c r="E8" s="1"/>
      <c r="F8" s="18"/>
      <c r="G8" s="9"/>
      <c r="H8" s="19"/>
      <c r="I8" s="19"/>
      <c r="J8" s="19"/>
      <c r="K8" s="20"/>
      <c r="L8" s="20"/>
      <c r="M8" s="20"/>
      <c r="N8" s="19"/>
      <c r="O8" s="118"/>
      <c r="P8" s="119"/>
      <c r="Q8" s="118"/>
      <c r="R8" s="19"/>
      <c r="S8" s="20"/>
      <c r="T8" s="19"/>
      <c r="U8" s="20"/>
      <c r="V8" s="19"/>
      <c r="W8" s="20"/>
      <c r="X8" s="19"/>
      <c r="Y8" s="20"/>
      <c r="Z8" s="19"/>
      <c r="AA8" s="20"/>
      <c r="AB8" s="19"/>
      <c r="AC8" s="20"/>
      <c r="AD8" s="19"/>
      <c r="AE8" s="21"/>
      <c r="AF8" s="22"/>
      <c r="AG8" s="23"/>
      <c r="AH8" s="24"/>
    </row>
    <row r="9" spans="1:34" ht="18" customHeight="1">
      <c r="B9" s="27"/>
      <c r="C9" s="28"/>
      <c r="D9" s="29"/>
      <c r="E9" s="30"/>
      <c r="F9" s="30"/>
      <c r="G9" s="31"/>
      <c r="H9" s="32"/>
      <c r="I9" s="33"/>
    </row>
    <row r="10" spans="1:34" ht="18" customHeight="1">
      <c r="B10" s="37" t="s">
        <v>149</v>
      </c>
      <c r="C10" s="199"/>
      <c r="F10" s="39"/>
    </row>
    <row r="11" spans="1:34" ht="18" customHeight="1">
      <c r="B11" s="43"/>
      <c r="C11" s="43"/>
      <c r="D11" s="43"/>
      <c r="E11" s="44"/>
      <c r="F11" s="45"/>
      <c r="G11" s="46"/>
      <c r="H11" s="47"/>
      <c r="I11" s="48"/>
    </row>
    <row r="12" spans="1:34" ht="18" customHeight="1">
      <c r="A12" s="205" t="s">
        <v>122</v>
      </c>
      <c r="B12" s="206"/>
      <c r="C12" s="206"/>
      <c r="D12" s="206"/>
      <c r="E12" s="44"/>
      <c r="F12" s="45"/>
      <c r="G12" s="46"/>
      <c r="H12" s="47"/>
      <c r="I12" s="48"/>
    </row>
    <row r="13" spans="1:34" ht="18" customHeight="1">
      <c r="B13" s="43"/>
      <c r="C13" s="43"/>
      <c r="D13" s="43"/>
      <c r="E13" s="44"/>
      <c r="F13" s="45"/>
      <c r="G13" s="46"/>
      <c r="H13" s="47"/>
      <c r="I13" s="48"/>
    </row>
    <row r="14" spans="1:34" ht="24.95" customHeight="1">
      <c r="A14" s="49" t="s">
        <v>9</v>
      </c>
      <c r="B14" s="158" t="s">
        <v>57</v>
      </c>
      <c r="C14" s="43"/>
      <c r="D14" s="43"/>
      <c r="E14" s="207" t="s">
        <v>0</v>
      </c>
      <c r="F14" s="207"/>
      <c r="G14" s="207"/>
      <c r="H14" s="208" t="s">
        <v>10</v>
      </c>
      <c r="I14" s="208"/>
      <c r="J14" s="208"/>
      <c r="K14" s="209" t="s">
        <v>11</v>
      </c>
      <c r="L14" s="209"/>
      <c r="M14" s="209"/>
      <c r="O14" s="210"/>
      <c r="P14" s="210"/>
      <c r="Q14" s="210"/>
    </row>
    <row r="15" spans="1:34" s="61" customFormat="1" ht="24" customHeight="1">
      <c r="A15" s="50" t="s">
        <v>12</v>
      </c>
      <c r="B15" s="51" t="s">
        <v>13</v>
      </c>
      <c r="C15" s="50" t="s">
        <v>13</v>
      </c>
      <c r="D15" s="51" t="s">
        <v>14</v>
      </c>
      <c r="E15" s="52" t="s">
        <v>15</v>
      </c>
      <c r="F15" s="53" t="s">
        <v>16</v>
      </c>
      <c r="G15" s="54" t="s">
        <v>17</v>
      </c>
      <c r="H15" s="55" t="s">
        <v>15</v>
      </c>
      <c r="I15" s="56" t="s">
        <v>18</v>
      </c>
      <c r="J15" s="57" t="s">
        <v>17</v>
      </c>
      <c r="K15" s="58" t="s">
        <v>15</v>
      </c>
      <c r="L15" s="59" t="s">
        <v>18</v>
      </c>
      <c r="M15" s="60" t="s">
        <v>19</v>
      </c>
      <c r="O15" s="148"/>
      <c r="P15" s="149"/>
      <c r="Q15" s="150"/>
    </row>
    <row r="16" spans="1:34" s="61" customFormat="1" ht="24" customHeight="1">
      <c r="A16" s="62" t="s">
        <v>30</v>
      </c>
      <c r="B16" s="63" t="s">
        <v>31</v>
      </c>
      <c r="C16" s="64"/>
      <c r="D16" s="64"/>
      <c r="E16" s="64"/>
      <c r="F16" s="65"/>
      <c r="G16" s="66"/>
      <c r="H16" s="66"/>
      <c r="I16" s="66"/>
      <c r="J16" s="66"/>
      <c r="K16" s="66"/>
      <c r="L16" s="66"/>
      <c r="M16" s="66"/>
      <c r="O16" s="66"/>
      <c r="P16" s="66"/>
      <c r="Q16" s="66"/>
    </row>
    <row r="17" spans="1:17" s="71" customFormat="1" ht="38.25">
      <c r="A17" s="169">
        <v>3</v>
      </c>
      <c r="B17" s="139" t="s">
        <v>41</v>
      </c>
      <c r="C17" s="140" t="s">
        <v>42</v>
      </c>
      <c r="D17" s="142" t="s">
        <v>35</v>
      </c>
      <c r="E17" s="167">
        <v>5064.6000000000004</v>
      </c>
      <c r="F17" s="168">
        <v>55.24</v>
      </c>
      <c r="G17" s="138">
        <f t="shared" ref="G17" si="0">IF(ISBLANK(F17),"",(E17*F17))</f>
        <v>279768.50400000002</v>
      </c>
      <c r="H17" s="136">
        <v>-5001</v>
      </c>
      <c r="I17" s="137">
        <f t="shared" ref="I17" si="1">F17</f>
        <v>55.24</v>
      </c>
      <c r="J17" s="73">
        <f t="shared" ref="J17" si="2">IF(ISBLANK(I17),"",(H17*I17))</f>
        <v>-276255.24</v>
      </c>
      <c r="K17" s="68">
        <f>E17+H17</f>
        <v>63.600000000000364</v>
      </c>
      <c r="L17" s="69">
        <f t="shared" ref="L17" si="3">F17</f>
        <v>55.24</v>
      </c>
      <c r="M17" s="70">
        <f t="shared" ref="M17" si="4">IF(ISBLANK(L17),"",(K17*L17))</f>
        <v>3513.2640000000201</v>
      </c>
      <c r="O17" s="121"/>
      <c r="P17" s="122"/>
      <c r="Q17" s="194"/>
    </row>
    <row r="18" spans="1:17" s="61" customFormat="1" ht="19.5">
      <c r="A18" s="50"/>
      <c r="B18" s="164"/>
      <c r="C18" s="160" t="s">
        <v>72</v>
      </c>
      <c r="D18" s="164"/>
      <c r="E18" s="164"/>
      <c r="F18" s="165"/>
      <c r="G18" s="54"/>
      <c r="H18" s="55"/>
      <c r="I18" s="56"/>
      <c r="J18" s="73" t="str">
        <f t="shared" ref="J18:J19" si="5">IF(ISBLANK(I18),"",(H18*I18))</f>
        <v/>
      </c>
      <c r="K18" s="58"/>
      <c r="L18" s="59"/>
      <c r="M18" s="60"/>
      <c r="O18" s="121"/>
      <c r="P18" s="149"/>
      <c r="Q18" s="194"/>
    </row>
    <row r="19" spans="1:17" s="61" customFormat="1">
      <c r="A19" s="50"/>
      <c r="B19" s="51"/>
      <c r="C19" s="198" t="s">
        <v>145</v>
      </c>
      <c r="D19" s="153"/>
      <c r="E19" s="154">
        <f>87.78*1</f>
        <v>87.78</v>
      </c>
      <c r="F19" s="53"/>
      <c r="G19" s="54"/>
      <c r="H19" s="55"/>
      <c r="I19" s="56"/>
      <c r="J19" s="73" t="str">
        <f t="shared" si="5"/>
        <v/>
      </c>
      <c r="K19" s="58"/>
      <c r="L19" s="59"/>
      <c r="M19" s="60"/>
      <c r="O19" s="121"/>
      <c r="P19" s="149"/>
      <c r="Q19" s="194"/>
    </row>
    <row r="20" spans="1:17" s="61" customFormat="1" ht="24" customHeight="1">
      <c r="A20" s="62" t="s">
        <v>36</v>
      </c>
      <c r="B20" s="63" t="s">
        <v>37</v>
      </c>
      <c r="C20" s="64"/>
      <c r="D20" s="64"/>
      <c r="E20" s="64"/>
      <c r="F20" s="65"/>
      <c r="G20" s="66"/>
      <c r="H20" s="66"/>
      <c r="I20" s="66"/>
      <c r="J20" s="66"/>
      <c r="K20" s="66"/>
      <c r="L20" s="66"/>
      <c r="M20" s="66"/>
      <c r="O20" s="121"/>
      <c r="P20" s="66"/>
      <c r="Q20" s="194"/>
    </row>
    <row r="21" spans="1:17" s="71" customFormat="1" ht="25.5">
      <c r="A21" s="169" t="s">
        <v>123</v>
      </c>
      <c r="B21" s="139" t="s">
        <v>147</v>
      </c>
      <c r="C21" s="140" t="s">
        <v>148</v>
      </c>
      <c r="D21" s="142" t="s">
        <v>35</v>
      </c>
      <c r="E21" s="167">
        <v>5191.8</v>
      </c>
      <c r="F21" s="168">
        <v>20.62</v>
      </c>
      <c r="G21" s="138">
        <f t="shared" ref="G21:G29" si="6">IF(ISBLANK(F21),"",(E21*F21))</f>
        <v>107054.91600000001</v>
      </c>
      <c r="H21" s="136">
        <v>-5001</v>
      </c>
      <c r="I21" s="137">
        <f t="shared" ref="I21:I31" si="7">F21</f>
        <v>20.62</v>
      </c>
      <c r="J21" s="73">
        <f t="shared" ref="J21:J32" si="8">IF(ISBLANK(I21),"",(H21*I21))</f>
        <v>-103120.62000000001</v>
      </c>
      <c r="K21" s="68">
        <f>E21+H21</f>
        <v>190.80000000000018</v>
      </c>
      <c r="L21" s="69">
        <f t="shared" ref="L21:L31" si="9">F21</f>
        <v>20.62</v>
      </c>
      <c r="M21" s="70">
        <f t="shared" ref="M21:M31" si="10">IF(ISBLANK(L21),"",(K21*L21))</f>
        <v>3934.2960000000039</v>
      </c>
      <c r="O21" s="121"/>
      <c r="P21" s="122"/>
      <c r="Q21" s="194"/>
    </row>
    <row r="22" spans="1:17" s="71" customFormat="1" ht="15">
      <c r="A22" s="141"/>
      <c r="B22" s="139"/>
      <c r="C22" s="152" t="s">
        <v>124</v>
      </c>
      <c r="D22" s="153"/>
      <c r="E22" s="154">
        <v>87.78</v>
      </c>
      <c r="F22" s="143"/>
      <c r="G22" s="138" t="str">
        <f t="shared" si="6"/>
        <v/>
      </c>
      <c r="H22" s="136"/>
      <c r="I22" s="137"/>
      <c r="J22" s="73"/>
      <c r="K22" s="68"/>
      <c r="L22" s="69"/>
      <c r="M22" s="70"/>
      <c r="O22" s="121"/>
      <c r="P22" s="122"/>
      <c r="Q22" s="194"/>
    </row>
    <row r="23" spans="1:17" s="71" customFormat="1" ht="38.25">
      <c r="A23" s="169" t="s">
        <v>125</v>
      </c>
      <c r="B23" s="139" t="s">
        <v>50</v>
      </c>
      <c r="C23" s="140" t="s">
        <v>51</v>
      </c>
      <c r="D23" s="142" t="s">
        <v>35</v>
      </c>
      <c r="E23" s="167">
        <v>5191.8</v>
      </c>
      <c r="F23" s="168">
        <v>396.71</v>
      </c>
      <c r="G23" s="138">
        <f t="shared" si="6"/>
        <v>2059638.9779999999</v>
      </c>
      <c r="H23" s="136">
        <v>-5001</v>
      </c>
      <c r="I23" s="137">
        <f t="shared" si="7"/>
        <v>396.71</v>
      </c>
      <c r="J23" s="73">
        <f t="shared" si="8"/>
        <v>-1983946.71</v>
      </c>
      <c r="K23" s="68">
        <f>E23+H23</f>
        <v>190.80000000000018</v>
      </c>
      <c r="L23" s="69">
        <f t="shared" si="9"/>
        <v>396.71</v>
      </c>
      <c r="M23" s="70">
        <f t="shared" si="10"/>
        <v>75692.268000000069</v>
      </c>
      <c r="O23" s="121"/>
      <c r="P23" s="122"/>
      <c r="Q23" s="194"/>
    </row>
    <row r="24" spans="1:17" s="71" customFormat="1" ht="15">
      <c r="A24" s="141"/>
      <c r="B24" s="139"/>
      <c r="C24" s="198" t="s">
        <v>146</v>
      </c>
      <c r="D24" s="153"/>
      <c r="E24" s="154">
        <f>87.78*2</f>
        <v>175.56</v>
      </c>
      <c r="F24" s="143"/>
      <c r="G24" s="138" t="str">
        <f t="shared" si="6"/>
        <v/>
      </c>
      <c r="H24" s="136"/>
      <c r="I24" s="137"/>
      <c r="J24" s="73"/>
      <c r="K24" s="68"/>
      <c r="L24" s="69"/>
      <c r="M24" s="70"/>
      <c r="O24" s="121"/>
      <c r="P24" s="122"/>
      <c r="Q24" s="194"/>
    </row>
    <row r="25" spans="1:17" s="61" customFormat="1" ht="24" customHeight="1">
      <c r="A25" s="62" t="s">
        <v>58</v>
      </c>
      <c r="B25" s="63" t="s">
        <v>59</v>
      </c>
      <c r="C25" s="64"/>
      <c r="D25" s="64"/>
      <c r="E25" s="64"/>
      <c r="F25" s="65"/>
      <c r="G25" s="66"/>
      <c r="H25" s="66"/>
      <c r="I25" s="66"/>
      <c r="J25" s="66"/>
      <c r="K25" s="66"/>
      <c r="L25" s="66"/>
      <c r="M25" s="66"/>
      <c r="O25" s="121"/>
      <c r="P25" s="66"/>
      <c r="Q25" s="194"/>
    </row>
    <row r="26" spans="1:17" s="71" customFormat="1" ht="25.5">
      <c r="A26" s="169" t="s">
        <v>142</v>
      </c>
      <c r="B26" s="139" t="s">
        <v>130</v>
      </c>
      <c r="C26" s="140" t="s">
        <v>131</v>
      </c>
      <c r="D26" s="142" t="s">
        <v>63</v>
      </c>
      <c r="E26" s="167">
        <v>274.75</v>
      </c>
      <c r="F26" s="168">
        <v>68.39</v>
      </c>
      <c r="G26" s="138">
        <f t="shared" si="6"/>
        <v>18790.1525</v>
      </c>
      <c r="H26" s="136">
        <f>-E27</f>
        <v>-147.55000000000001</v>
      </c>
      <c r="I26" s="137">
        <f>F26</f>
        <v>68.39</v>
      </c>
      <c r="J26" s="73">
        <f t="shared" si="8"/>
        <v>-10090.944500000001</v>
      </c>
      <c r="K26" s="68">
        <f>E26+H26</f>
        <v>127.19999999999999</v>
      </c>
      <c r="L26" s="69">
        <f>F26</f>
        <v>68.39</v>
      </c>
      <c r="M26" s="70">
        <f t="shared" si="10"/>
        <v>8699.2079999999987</v>
      </c>
      <c r="O26" s="121"/>
      <c r="P26" s="122"/>
      <c r="Q26" s="194"/>
    </row>
    <row r="27" spans="1:17" s="71" customFormat="1" ht="15">
      <c r="A27" s="141"/>
      <c r="B27" s="139"/>
      <c r="C27" s="152" t="s">
        <v>143</v>
      </c>
      <c r="D27" s="153"/>
      <c r="E27" s="154">
        <v>147.55000000000001</v>
      </c>
      <c r="F27" s="143"/>
      <c r="G27" s="138" t="str">
        <f t="shared" si="6"/>
        <v/>
      </c>
      <c r="H27" s="136"/>
      <c r="I27" s="137"/>
      <c r="J27" s="73" t="str">
        <f t="shared" si="8"/>
        <v/>
      </c>
      <c r="K27" s="68"/>
      <c r="L27" s="69"/>
      <c r="M27" s="70" t="str">
        <f t="shared" si="10"/>
        <v/>
      </c>
      <c r="O27" s="121"/>
      <c r="P27" s="122"/>
      <c r="Q27" s="194"/>
    </row>
    <row r="28" spans="1:17" s="71" customFormat="1" ht="38.25">
      <c r="A28" s="169" t="s">
        <v>106</v>
      </c>
      <c r="B28" s="139" t="s">
        <v>134</v>
      </c>
      <c r="C28" s="140" t="s">
        <v>135</v>
      </c>
      <c r="D28" s="142" t="s">
        <v>63</v>
      </c>
      <c r="E28" s="167">
        <v>274.75</v>
      </c>
      <c r="F28" s="168">
        <v>87.65</v>
      </c>
      <c r="G28" s="138">
        <f t="shared" si="6"/>
        <v>24081.837500000001</v>
      </c>
      <c r="H28" s="136">
        <f>-E29</f>
        <v>-147.55000000000001</v>
      </c>
      <c r="I28" s="137">
        <f t="shared" ref="I28" si="11">F28</f>
        <v>87.65</v>
      </c>
      <c r="J28" s="73">
        <f t="shared" si="8"/>
        <v>-12932.757500000002</v>
      </c>
      <c r="K28" s="68">
        <f>E28+H28</f>
        <v>127.19999999999999</v>
      </c>
      <c r="L28" s="69">
        <f t="shared" ref="L28" si="12">F28</f>
        <v>87.65</v>
      </c>
      <c r="M28" s="70">
        <f t="shared" si="10"/>
        <v>11149.08</v>
      </c>
      <c r="O28" s="121"/>
      <c r="P28" s="122"/>
      <c r="Q28" s="194"/>
    </row>
    <row r="29" spans="1:17" s="71" customFormat="1" ht="15">
      <c r="A29" s="141"/>
      <c r="B29" s="139"/>
      <c r="C29" s="152" t="s">
        <v>143</v>
      </c>
      <c r="D29" s="153"/>
      <c r="E29" s="154">
        <v>147.55000000000001</v>
      </c>
      <c r="F29" s="143"/>
      <c r="G29" s="138" t="str">
        <f t="shared" si="6"/>
        <v/>
      </c>
      <c r="H29" s="136"/>
      <c r="I29" s="137"/>
      <c r="J29" s="73" t="str">
        <f t="shared" si="8"/>
        <v/>
      </c>
      <c r="K29" s="68"/>
      <c r="L29" s="69"/>
      <c r="M29" s="70" t="str">
        <f t="shared" si="10"/>
        <v/>
      </c>
      <c r="O29" s="121"/>
      <c r="P29" s="122"/>
      <c r="Q29" s="194"/>
    </row>
    <row r="30" spans="1:17" s="61" customFormat="1" ht="24" customHeight="1">
      <c r="A30" s="62" t="s">
        <v>38</v>
      </c>
      <c r="B30" s="63" t="s">
        <v>39</v>
      </c>
      <c r="C30" s="64"/>
      <c r="D30" s="64"/>
      <c r="E30" s="64"/>
      <c r="F30" s="65"/>
      <c r="G30" s="66"/>
      <c r="H30" s="66"/>
      <c r="I30" s="66"/>
      <c r="J30" s="66"/>
      <c r="K30" s="66"/>
      <c r="L30" s="66"/>
      <c r="M30" s="66"/>
      <c r="O30" s="121"/>
      <c r="P30" s="66"/>
      <c r="Q30" s="194"/>
    </row>
    <row r="31" spans="1:17" s="71" customFormat="1" ht="12.75">
      <c r="A31" s="169" t="s">
        <v>126</v>
      </c>
      <c r="B31" s="139" t="s">
        <v>53</v>
      </c>
      <c r="C31" s="140" t="s">
        <v>54</v>
      </c>
      <c r="D31" s="142" t="s">
        <v>33</v>
      </c>
      <c r="E31" s="167">
        <v>917.85</v>
      </c>
      <c r="F31" s="168">
        <v>515.33999999999992</v>
      </c>
      <c r="G31" s="138">
        <f t="shared" ref="G31:G34" si="13">IF(ISBLANK(F31),"",(E31*F31))</f>
        <v>473004.81899999996</v>
      </c>
      <c r="H31" s="136">
        <v>-648.27</v>
      </c>
      <c r="I31" s="137">
        <f t="shared" si="7"/>
        <v>515.33999999999992</v>
      </c>
      <c r="J31" s="73">
        <f t="shared" si="8"/>
        <v>-334079.46179999993</v>
      </c>
      <c r="K31" s="68">
        <f>E31+H31</f>
        <v>269.58000000000004</v>
      </c>
      <c r="L31" s="69">
        <f t="shared" si="9"/>
        <v>515.33999999999992</v>
      </c>
      <c r="M31" s="70">
        <f t="shared" si="10"/>
        <v>138925.3572</v>
      </c>
      <c r="O31" s="121"/>
      <c r="P31" s="122"/>
      <c r="Q31" s="194"/>
    </row>
    <row r="32" spans="1:17" s="71" customFormat="1" ht="12.75">
      <c r="A32" s="141"/>
      <c r="B32" s="157" t="s">
        <v>34</v>
      </c>
      <c r="C32" s="155" t="s">
        <v>98</v>
      </c>
      <c r="D32" s="156"/>
      <c r="E32" s="157" t="s">
        <v>34</v>
      </c>
      <c r="F32" s="161"/>
      <c r="G32" s="138" t="str">
        <f t="shared" si="13"/>
        <v/>
      </c>
      <c r="H32" s="136"/>
      <c r="I32" s="137"/>
      <c r="J32" s="73" t="str">
        <f t="shared" si="8"/>
        <v/>
      </c>
      <c r="K32" s="68"/>
      <c r="L32" s="69"/>
      <c r="M32" s="70"/>
      <c r="O32" s="121"/>
      <c r="P32" s="122"/>
      <c r="Q32" s="123"/>
    </row>
    <row r="33" spans="1:19" s="71" customFormat="1" ht="12.75">
      <c r="A33" s="141"/>
      <c r="B33" s="157" t="s">
        <v>34</v>
      </c>
      <c r="C33" s="155" t="s">
        <v>56</v>
      </c>
      <c r="D33" s="156"/>
      <c r="E33" s="157" t="s">
        <v>34</v>
      </c>
      <c r="F33" s="161"/>
      <c r="G33" s="138" t="str">
        <f t="shared" si="13"/>
        <v/>
      </c>
      <c r="H33" s="136"/>
      <c r="I33" s="137"/>
      <c r="J33" s="73"/>
      <c r="K33" s="68"/>
      <c r="L33" s="69"/>
      <c r="M33" s="70"/>
      <c r="O33" s="121"/>
      <c r="P33" s="122"/>
      <c r="Q33" s="123"/>
    </row>
    <row r="34" spans="1:19" s="71" customFormat="1" ht="12.75">
      <c r="A34" s="141"/>
      <c r="B34" s="162"/>
      <c r="C34" s="152" t="s">
        <v>127</v>
      </c>
      <c r="D34" s="153"/>
      <c r="E34" s="154">
        <f>190.8*0.128</f>
        <v>24.422400000000003</v>
      </c>
      <c r="F34" s="163"/>
      <c r="G34" s="138" t="str">
        <f t="shared" si="13"/>
        <v/>
      </c>
      <c r="H34" s="136"/>
      <c r="I34" s="137"/>
      <c r="J34" s="73"/>
      <c r="K34" s="68"/>
      <c r="L34" s="69"/>
      <c r="M34" s="70"/>
      <c r="O34" s="121"/>
      <c r="P34" s="122"/>
      <c r="Q34" s="123"/>
    </row>
    <row r="35" spans="1:19" s="71" customFormat="1" ht="15">
      <c r="A35" s="144"/>
      <c r="B35" s="144"/>
      <c r="C35" s="145"/>
      <c r="D35" s="144"/>
      <c r="E35" s="146"/>
      <c r="F35" s="143"/>
      <c r="G35" s="138"/>
      <c r="H35" s="136"/>
      <c r="I35" s="137"/>
      <c r="J35" s="73"/>
      <c r="K35" s="68"/>
      <c r="L35" s="69"/>
      <c r="M35" s="70"/>
      <c r="O35" s="121"/>
      <c r="P35" s="122"/>
      <c r="Q35" s="123"/>
    </row>
    <row r="36" spans="1:19" s="75" customFormat="1" ht="18" customHeight="1">
      <c r="A36" s="130"/>
      <c r="B36" s="130"/>
      <c r="C36" s="130"/>
      <c r="D36" s="130"/>
      <c r="E36" s="131"/>
      <c r="F36" s="130"/>
      <c r="G36" s="72">
        <f>SUBTOTAL(9,G17:G34)</f>
        <v>2962339.2069999999</v>
      </c>
      <c r="H36" s="132"/>
      <c r="I36" s="133"/>
      <c r="J36" s="73">
        <f>SUBTOTAL(9,J17:J34)</f>
        <v>-2720425.7337999996</v>
      </c>
      <c r="K36" s="134"/>
      <c r="L36" s="135"/>
      <c r="M36" s="74">
        <f>SUBTOTAL(9,M17:M34)</f>
        <v>241913.47320000009</v>
      </c>
      <c r="O36" s="124"/>
      <c r="P36" s="124"/>
      <c r="Q36" s="123"/>
    </row>
    <row r="37" spans="1:19" s="87" customFormat="1" ht="24.95" customHeight="1" thickBot="1">
      <c r="A37" s="76"/>
      <c r="B37" s="77"/>
      <c r="C37" s="78"/>
      <c r="D37" s="79"/>
      <c r="E37" s="80"/>
      <c r="F37" s="81"/>
      <c r="G37" s="82"/>
      <c r="H37" s="83"/>
      <c r="I37" s="84"/>
      <c r="J37" s="85"/>
      <c r="K37" s="147"/>
      <c r="L37" s="147"/>
      <c r="M37" s="86"/>
      <c r="O37" s="125"/>
      <c r="P37" s="125"/>
      <c r="Q37" s="126"/>
    </row>
    <row r="38" spans="1:19" s="87" customFormat="1" ht="24.95" customHeight="1" thickBot="1">
      <c r="A38" s="88"/>
      <c r="B38" s="89"/>
      <c r="C38" s="90" t="s">
        <v>20</v>
      </c>
      <c r="D38" s="91"/>
      <c r="E38" s="92"/>
      <c r="F38" s="93"/>
      <c r="G38" s="94">
        <f>SUBTOTAL(9,G17:G37)</f>
        <v>2962339.2069999999</v>
      </c>
      <c r="H38" s="95"/>
      <c r="I38" s="95"/>
      <c r="J38" s="96">
        <f>SUBTOTAL(9,J17:J37)</f>
        <v>-2720425.7337999996</v>
      </c>
      <c r="K38" s="95"/>
      <c r="L38" s="95"/>
      <c r="M38" s="97">
        <f>SUBTOTAL(9,M17:M37)</f>
        <v>241913.47320000009</v>
      </c>
      <c r="N38" s="98"/>
      <c r="O38" s="127"/>
      <c r="P38" s="127"/>
      <c r="Q38" s="128"/>
      <c r="R38" s="100"/>
      <c r="S38" s="100"/>
    </row>
    <row r="39" spans="1:19" s="87" customFormat="1" ht="24.95" customHeight="1">
      <c r="B39" s="101"/>
      <c r="C39" s="102"/>
      <c r="D39" s="103"/>
      <c r="E39" s="104"/>
      <c r="F39" s="81"/>
      <c r="G39" s="105"/>
      <c r="H39" s="106"/>
      <c r="I39" s="107"/>
      <c r="J39" s="98"/>
      <c r="K39" s="99"/>
      <c r="L39" s="99"/>
      <c r="M39" s="100"/>
      <c r="O39" s="125"/>
      <c r="P39" s="125"/>
      <c r="Q39" s="125"/>
    </row>
    <row r="40" spans="1:19" s="108" customFormat="1" ht="24.95" customHeight="1">
      <c r="B40" s="109" t="s">
        <v>21</v>
      </c>
      <c r="C40" s="110" t="s">
        <v>22</v>
      </c>
      <c r="E40" s="111"/>
      <c r="G40" s="110" t="s">
        <v>23</v>
      </c>
      <c r="H40" s="106"/>
      <c r="I40" s="112"/>
      <c r="J40" s="98"/>
      <c r="K40" s="113" t="s">
        <v>24</v>
      </c>
      <c r="L40" s="100"/>
      <c r="M40" s="100"/>
      <c r="O40" s="129"/>
      <c r="P40" s="129"/>
      <c r="Q40" s="129"/>
    </row>
    <row r="41" spans="1:19" s="108" customFormat="1" ht="24.95" customHeight="1">
      <c r="B41" s="109"/>
      <c r="C41" s="110"/>
      <c r="E41" s="111"/>
      <c r="G41" s="110"/>
      <c r="H41" s="106"/>
      <c r="I41" s="112"/>
      <c r="J41" s="98"/>
      <c r="K41" s="113"/>
      <c r="L41" s="100"/>
      <c r="M41" s="100"/>
      <c r="O41" s="129"/>
      <c r="P41" s="129"/>
      <c r="Q41" s="129"/>
    </row>
    <row r="42" spans="1:19" s="108" customFormat="1" ht="24.95" customHeight="1">
      <c r="B42" s="109" t="s">
        <v>25</v>
      </c>
      <c r="C42" s="109" t="s">
        <v>26</v>
      </c>
      <c r="E42" s="111"/>
      <c r="G42" s="109" t="s">
        <v>25</v>
      </c>
      <c r="H42" s="106"/>
      <c r="I42" s="112"/>
      <c r="J42" s="98"/>
      <c r="K42" s="109" t="s">
        <v>25</v>
      </c>
      <c r="L42" s="100"/>
      <c r="M42" s="100"/>
      <c r="O42" s="129"/>
      <c r="P42" s="129"/>
      <c r="Q42" s="129"/>
    </row>
    <row r="43" spans="1:19">
      <c r="B43" s="43"/>
      <c r="C43" s="43"/>
      <c r="D43" s="43"/>
      <c r="E43" s="44"/>
      <c r="G43" s="46"/>
      <c r="H43" s="47"/>
      <c r="I43" s="48"/>
    </row>
    <row r="44" spans="1:19">
      <c r="B44" s="43"/>
      <c r="C44" s="43"/>
      <c r="D44" s="43"/>
      <c r="E44" s="44"/>
      <c r="G44" s="46"/>
      <c r="H44" s="47"/>
      <c r="I44" s="48"/>
    </row>
    <row r="45" spans="1:19">
      <c r="B45" s="43"/>
      <c r="C45" s="43"/>
      <c r="D45" s="43"/>
      <c r="E45" s="44"/>
      <c r="G45" s="46"/>
      <c r="H45" s="47"/>
      <c r="I45" s="48"/>
    </row>
    <row r="46" spans="1:19">
      <c r="B46" s="43"/>
      <c r="C46" s="43"/>
      <c r="D46" s="43"/>
      <c r="E46" s="44"/>
      <c r="G46" s="46"/>
      <c r="H46" s="47"/>
      <c r="I46" s="48"/>
    </row>
    <row r="47" spans="1:19">
      <c r="B47" s="43"/>
      <c r="C47" s="43"/>
      <c r="D47" s="43"/>
      <c r="E47" s="44"/>
      <c r="G47" s="46"/>
      <c r="H47" s="47"/>
      <c r="I47" s="48"/>
    </row>
    <row r="48" spans="1:19">
      <c r="B48" s="43"/>
      <c r="C48" s="43"/>
      <c r="D48" s="43"/>
      <c r="E48" s="44"/>
      <c r="G48" s="46"/>
      <c r="H48" s="47"/>
      <c r="I48" s="48"/>
    </row>
    <row r="49" spans="1:34">
      <c r="B49" s="43"/>
      <c r="C49" s="43"/>
      <c r="D49" s="43"/>
      <c r="E49" s="44"/>
      <c r="G49" s="46"/>
      <c r="H49" s="47"/>
      <c r="I49" s="48"/>
    </row>
    <row r="50" spans="1:34">
      <c r="B50" s="43"/>
      <c r="C50" s="43"/>
      <c r="D50" s="43"/>
      <c r="E50" s="44"/>
      <c r="G50" s="46"/>
      <c r="H50" s="47"/>
      <c r="I50" s="48"/>
    </row>
    <row r="51" spans="1:34">
      <c r="B51" s="43"/>
      <c r="C51" s="43"/>
      <c r="D51" s="43"/>
      <c r="E51" s="44"/>
      <c r="G51" s="46"/>
      <c r="H51" s="47"/>
      <c r="I51" s="48"/>
    </row>
    <row r="52" spans="1:34">
      <c r="B52" s="43"/>
      <c r="C52" s="43"/>
      <c r="D52" s="43"/>
      <c r="E52" s="44"/>
      <c r="G52" s="46"/>
      <c r="H52" s="47"/>
      <c r="I52" s="48"/>
    </row>
    <row r="53" spans="1:34">
      <c r="B53" s="43"/>
      <c r="C53" s="43"/>
      <c r="D53" s="43"/>
      <c r="E53" s="44"/>
      <c r="G53" s="46"/>
      <c r="H53" s="47"/>
      <c r="I53" s="48"/>
    </row>
    <row r="54" spans="1:34">
      <c r="B54" s="43"/>
      <c r="C54" s="43"/>
      <c r="D54" s="43"/>
      <c r="E54" s="44"/>
      <c r="G54" s="46"/>
      <c r="H54" s="47"/>
      <c r="I54" s="48"/>
    </row>
    <row r="55" spans="1:34">
      <c r="B55" s="43"/>
      <c r="C55" s="43"/>
      <c r="D55" s="43"/>
      <c r="E55" s="44"/>
      <c r="G55" s="46"/>
      <c r="H55" s="47"/>
      <c r="I55" s="48"/>
    </row>
    <row r="56" spans="1:34" s="34" customFormat="1">
      <c r="A56" s="6"/>
      <c r="B56" s="43"/>
      <c r="C56" s="43"/>
      <c r="D56" s="43"/>
      <c r="E56" s="44"/>
      <c r="F56" s="114"/>
      <c r="G56" s="46"/>
      <c r="H56" s="47"/>
      <c r="I56" s="48"/>
      <c r="K56" s="35"/>
      <c r="L56" s="35"/>
      <c r="M56" s="36"/>
      <c r="N56" s="6"/>
      <c r="O56" s="120"/>
      <c r="P56" s="120"/>
      <c r="Q56" s="120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</row>
    <row r="57" spans="1:34" s="34" customFormat="1">
      <c r="A57" s="6"/>
      <c r="B57" s="43"/>
      <c r="C57" s="43"/>
      <c r="D57" s="43"/>
      <c r="E57" s="44"/>
      <c r="F57" s="114"/>
      <c r="G57" s="46"/>
      <c r="H57" s="47"/>
      <c r="I57" s="48"/>
      <c r="K57" s="35"/>
      <c r="L57" s="35"/>
      <c r="M57" s="36"/>
      <c r="N57" s="6"/>
      <c r="O57" s="120"/>
      <c r="P57" s="120"/>
      <c r="Q57" s="120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</row>
    <row r="58" spans="1:34" s="34" customFormat="1">
      <c r="A58" s="6"/>
      <c r="B58" s="43"/>
      <c r="C58" s="43"/>
      <c r="D58" s="43"/>
      <c r="E58" s="44"/>
      <c r="F58" s="114"/>
      <c r="G58" s="46"/>
      <c r="H58" s="47"/>
      <c r="I58" s="48"/>
      <c r="K58" s="35"/>
      <c r="L58" s="35"/>
      <c r="M58" s="36"/>
      <c r="N58" s="6"/>
      <c r="O58" s="120"/>
      <c r="P58" s="120"/>
      <c r="Q58" s="120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</row>
    <row r="59" spans="1:34" s="34" customFormat="1">
      <c r="A59" s="6"/>
      <c r="B59" s="43"/>
      <c r="C59" s="43"/>
      <c r="D59" s="43"/>
      <c r="E59" s="44"/>
      <c r="F59" s="114"/>
      <c r="G59" s="46"/>
      <c r="H59" s="47"/>
      <c r="I59" s="48"/>
      <c r="K59" s="35"/>
      <c r="L59" s="35"/>
      <c r="M59" s="36"/>
      <c r="N59" s="6"/>
      <c r="O59" s="120"/>
      <c r="P59" s="120"/>
      <c r="Q59" s="120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</row>
    <row r="60" spans="1:34" s="34" customFormat="1">
      <c r="A60" s="6"/>
      <c r="B60" s="43"/>
      <c r="C60" s="43"/>
      <c r="D60" s="43"/>
      <c r="E60" s="44"/>
      <c r="F60" s="114"/>
      <c r="G60" s="46"/>
      <c r="H60" s="47"/>
      <c r="I60" s="48"/>
      <c r="K60" s="35"/>
      <c r="L60" s="35"/>
      <c r="M60" s="36"/>
      <c r="N60" s="6"/>
      <c r="O60" s="120"/>
      <c r="P60" s="120"/>
      <c r="Q60" s="120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</row>
    <row r="61" spans="1:34" s="34" customFormat="1">
      <c r="A61" s="6"/>
      <c r="B61" s="43"/>
      <c r="C61" s="43"/>
      <c r="D61" s="43"/>
      <c r="E61" s="44"/>
      <c r="F61" s="114"/>
      <c r="G61" s="46"/>
      <c r="H61" s="47"/>
      <c r="I61" s="48"/>
      <c r="K61" s="35"/>
      <c r="L61" s="35"/>
      <c r="M61" s="36"/>
      <c r="N61" s="6"/>
      <c r="O61" s="120"/>
      <c r="P61" s="120"/>
      <c r="Q61" s="120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</row>
    <row r="62" spans="1:34" s="34" customFormat="1">
      <c r="A62" s="6"/>
      <c r="B62" s="43"/>
      <c r="C62" s="43"/>
      <c r="D62" s="43"/>
      <c r="E62" s="44"/>
      <c r="F62" s="114"/>
      <c r="G62" s="46"/>
      <c r="H62" s="47"/>
      <c r="I62" s="48"/>
      <c r="K62" s="35"/>
      <c r="L62" s="35"/>
      <c r="M62" s="36"/>
      <c r="N62" s="6"/>
      <c r="O62" s="120"/>
      <c r="P62" s="120"/>
      <c r="Q62" s="120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</row>
    <row r="63" spans="1:34" s="34" customFormat="1">
      <c r="A63" s="6"/>
      <c r="B63" s="43"/>
      <c r="C63" s="43"/>
      <c r="D63" s="43"/>
      <c r="E63" s="44"/>
      <c r="F63" s="114"/>
      <c r="G63" s="46"/>
      <c r="H63" s="47"/>
      <c r="I63" s="48"/>
      <c r="K63" s="35"/>
      <c r="L63" s="35"/>
      <c r="M63" s="36"/>
      <c r="N63" s="6"/>
      <c r="O63" s="120"/>
      <c r="P63" s="120"/>
      <c r="Q63" s="120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</row>
    <row r="64" spans="1:34" s="34" customFormat="1">
      <c r="A64" s="6"/>
      <c r="B64" s="43"/>
      <c r="C64" s="43"/>
      <c r="D64" s="43"/>
      <c r="E64" s="44"/>
      <c r="F64" s="114"/>
      <c r="G64" s="46"/>
      <c r="H64" s="47"/>
      <c r="I64" s="48"/>
      <c r="K64" s="35"/>
      <c r="L64" s="35"/>
      <c r="M64" s="36"/>
      <c r="N64" s="6"/>
      <c r="O64" s="120"/>
      <c r="P64" s="120"/>
      <c r="Q64" s="120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</row>
    <row r="65" spans="1:34" s="34" customFormat="1">
      <c r="A65" s="6"/>
      <c r="B65" s="43"/>
      <c r="C65" s="43"/>
      <c r="D65" s="43"/>
      <c r="E65" s="44"/>
      <c r="F65" s="114"/>
      <c r="G65" s="46"/>
      <c r="H65" s="47"/>
      <c r="I65" s="48"/>
      <c r="K65" s="35"/>
      <c r="L65" s="35"/>
      <c r="M65" s="36"/>
      <c r="N65" s="6"/>
      <c r="O65" s="120"/>
      <c r="P65" s="120"/>
      <c r="Q65" s="120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</row>
    <row r="66" spans="1:34" s="34" customFormat="1">
      <c r="A66" s="6"/>
      <c r="B66" s="43"/>
      <c r="C66" s="43"/>
      <c r="D66" s="43"/>
      <c r="E66" s="44"/>
      <c r="F66" s="114"/>
      <c r="G66" s="46"/>
      <c r="H66" s="47"/>
      <c r="I66" s="48"/>
      <c r="K66" s="35"/>
      <c r="L66" s="35"/>
      <c r="M66" s="36"/>
      <c r="N66" s="6"/>
      <c r="O66" s="120"/>
      <c r="P66" s="120"/>
      <c r="Q66" s="120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</row>
    <row r="67" spans="1:34" s="34" customFormat="1">
      <c r="A67" s="6"/>
      <c r="B67" s="43"/>
      <c r="C67" s="43"/>
      <c r="D67" s="43"/>
      <c r="E67" s="44"/>
      <c r="F67" s="114"/>
      <c r="G67" s="46"/>
      <c r="H67" s="47"/>
      <c r="I67" s="48"/>
      <c r="K67" s="35"/>
      <c r="L67" s="35"/>
      <c r="M67" s="36"/>
      <c r="N67" s="6"/>
      <c r="O67" s="120"/>
      <c r="P67" s="120"/>
      <c r="Q67" s="120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</row>
    <row r="68" spans="1:34" s="34" customFormat="1">
      <c r="A68" s="6"/>
      <c r="B68" s="43"/>
      <c r="C68" s="43"/>
      <c r="D68" s="43"/>
      <c r="E68" s="44"/>
      <c r="F68" s="114"/>
      <c r="G68" s="46"/>
      <c r="H68" s="47"/>
      <c r="I68" s="48"/>
      <c r="K68" s="35"/>
      <c r="L68" s="35"/>
      <c r="M68" s="36"/>
      <c r="N68" s="6"/>
      <c r="O68" s="120"/>
      <c r="P68" s="120"/>
      <c r="Q68" s="120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</row>
    <row r="69" spans="1:34" s="34" customFormat="1">
      <c r="A69" s="6"/>
      <c r="B69" s="43"/>
      <c r="C69" s="43"/>
      <c r="D69" s="43"/>
      <c r="E69" s="44"/>
      <c r="F69" s="114"/>
      <c r="G69" s="46"/>
      <c r="H69" s="47"/>
      <c r="I69" s="48"/>
      <c r="K69" s="35"/>
      <c r="L69" s="35"/>
      <c r="M69" s="36"/>
      <c r="N69" s="6"/>
      <c r="O69" s="120"/>
      <c r="P69" s="120"/>
      <c r="Q69" s="120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</row>
    <row r="70" spans="1:34" s="34" customFormat="1">
      <c r="A70" s="6"/>
      <c r="B70" s="43"/>
      <c r="C70" s="43"/>
      <c r="D70" s="43"/>
      <c r="E70" s="44"/>
      <c r="F70" s="114"/>
      <c r="G70" s="46"/>
      <c r="H70" s="47"/>
      <c r="I70" s="48"/>
      <c r="K70" s="35"/>
      <c r="L70" s="35"/>
      <c r="M70" s="36"/>
      <c r="N70" s="6"/>
      <c r="O70" s="120"/>
      <c r="P70" s="120"/>
      <c r="Q70" s="120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</row>
    <row r="71" spans="1:34" s="34" customFormat="1">
      <c r="A71" s="6"/>
      <c r="B71" s="43"/>
      <c r="C71" s="43"/>
      <c r="D71" s="43"/>
      <c r="E71" s="44"/>
      <c r="F71" s="114"/>
      <c r="G71" s="46"/>
      <c r="H71" s="47"/>
      <c r="I71" s="48"/>
      <c r="K71" s="35"/>
      <c r="L71" s="35"/>
      <c r="M71" s="36"/>
      <c r="N71" s="6"/>
      <c r="O71" s="120"/>
      <c r="P71" s="120"/>
      <c r="Q71" s="120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</row>
    <row r="72" spans="1:34" s="34" customFormat="1">
      <c r="A72" s="6"/>
      <c r="B72" s="43"/>
      <c r="C72" s="43"/>
      <c r="D72" s="43"/>
      <c r="E72" s="44"/>
      <c r="F72" s="114"/>
      <c r="G72" s="46"/>
      <c r="H72" s="47"/>
      <c r="I72" s="48"/>
      <c r="K72" s="35"/>
      <c r="L72" s="35"/>
      <c r="M72" s="36"/>
      <c r="N72" s="6"/>
      <c r="O72" s="120"/>
      <c r="P72" s="120"/>
      <c r="Q72" s="120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</row>
    <row r="73" spans="1:34" s="34" customFormat="1">
      <c r="A73" s="6"/>
      <c r="B73" s="43"/>
      <c r="C73" s="43"/>
      <c r="D73" s="43"/>
      <c r="E73" s="44"/>
      <c r="F73" s="114"/>
      <c r="G73" s="46"/>
      <c r="H73" s="47"/>
      <c r="I73" s="48"/>
      <c r="K73" s="35"/>
      <c r="L73" s="35"/>
      <c r="M73" s="36"/>
      <c r="N73" s="6"/>
      <c r="O73" s="120"/>
      <c r="P73" s="120"/>
      <c r="Q73" s="120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</row>
    <row r="74" spans="1:34" s="34" customFormat="1">
      <c r="A74" s="6"/>
      <c r="B74" s="43"/>
      <c r="C74" s="43"/>
      <c r="D74" s="43"/>
      <c r="E74" s="44"/>
      <c r="F74" s="114"/>
      <c r="G74" s="46"/>
      <c r="H74" s="47"/>
      <c r="I74" s="48"/>
      <c r="K74" s="35"/>
      <c r="L74" s="35"/>
      <c r="M74" s="36"/>
      <c r="N74" s="6"/>
      <c r="O74" s="120"/>
      <c r="P74" s="120"/>
      <c r="Q74" s="120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</row>
    <row r="75" spans="1:34" s="34" customFormat="1">
      <c r="A75" s="6"/>
      <c r="B75" s="43"/>
      <c r="C75" s="43"/>
      <c r="D75" s="43"/>
      <c r="E75" s="44"/>
      <c r="F75" s="114"/>
      <c r="G75" s="46"/>
      <c r="H75" s="47"/>
      <c r="I75" s="48"/>
      <c r="K75" s="35"/>
      <c r="L75" s="35"/>
      <c r="M75" s="36"/>
      <c r="N75" s="6"/>
      <c r="O75" s="120"/>
      <c r="P75" s="120"/>
      <c r="Q75" s="120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</row>
    <row r="76" spans="1:34" s="34" customFormat="1">
      <c r="A76" s="6"/>
      <c r="B76" s="43"/>
      <c r="C76" s="43"/>
      <c r="D76" s="43"/>
      <c r="E76" s="44"/>
      <c r="F76" s="114"/>
      <c r="G76" s="46"/>
      <c r="H76" s="47"/>
      <c r="I76" s="48"/>
      <c r="K76" s="35"/>
      <c r="L76" s="35"/>
      <c r="M76" s="36"/>
      <c r="N76" s="6"/>
      <c r="O76" s="120"/>
      <c r="P76" s="120"/>
      <c r="Q76" s="120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</row>
    <row r="77" spans="1:34" s="34" customFormat="1">
      <c r="A77" s="6"/>
      <c r="B77" s="43"/>
      <c r="C77" s="43"/>
      <c r="D77" s="43"/>
      <c r="E77" s="44"/>
      <c r="F77" s="114"/>
      <c r="G77" s="46"/>
      <c r="H77" s="47"/>
      <c r="I77" s="48"/>
      <c r="K77" s="35"/>
      <c r="L77" s="35"/>
      <c r="M77" s="36"/>
      <c r="N77" s="6"/>
      <c r="O77" s="120"/>
      <c r="P77" s="120"/>
      <c r="Q77" s="120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</row>
    <row r="78" spans="1:34" s="34" customFormat="1">
      <c r="A78" s="6"/>
      <c r="B78" s="43"/>
      <c r="C78" s="43"/>
      <c r="D78" s="43"/>
      <c r="E78" s="44"/>
      <c r="F78" s="114"/>
      <c r="G78" s="46"/>
      <c r="H78" s="47"/>
      <c r="I78" s="48"/>
      <c r="K78" s="35"/>
      <c r="L78" s="35"/>
      <c r="M78" s="36"/>
      <c r="N78" s="6"/>
      <c r="O78" s="120"/>
      <c r="P78" s="120"/>
      <c r="Q78" s="120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</row>
    <row r="79" spans="1:34" s="34" customFormat="1">
      <c r="A79" s="6"/>
      <c r="B79" s="43"/>
      <c r="C79" s="43"/>
      <c r="D79" s="43"/>
      <c r="E79" s="44"/>
      <c r="F79" s="114"/>
      <c r="G79" s="46"/>
      <c r="H79" s="47"/>
      <c r="I79" s="48"/>
      <c r="K79" s="35"/>
      <c r="L79" s="35"/>
      <c r="M79" s="36"/>
      <c r="N79" s="6"/>
      <c r="O79" s="120"/>
      <c r="P79" s="120"/>
      <c r="Q79" s="120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</row>
    <row r="80" spans="1:34" s="34" customFormat="1">
      <c r="A80" s="6"/>
      <c r="B80" s="43"/>
      <c r="C80" s="43"/>
      <c r="D80" s="43"/>
      <c r="E80" s="44"/>
      <c r="F80" s="114"/>
      <c r="G80" s="46"/>
      <c r="H80" s="47"/>
      <c r="I80" s="48"/>
      <c r="K80" s="35"/>
      <c r="L80" s="35"/>
      <c r="M80" s="36"/>
      <c r="N80" s="6"/>
      <c r="O80" s="120"/>
      <c r="P80" s="120"/>
      <c r="Q80" s="120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</row>
    <row r="81" spans="1:34" s="34" customFormat="1">
      <c r="A81" s="6"/>
      <c r="B81" s="43"/>
      <c r="C81" s="43"/>
      <c r="D81" s="43"/>
      <c r="E81" s="44"/>
      <c r="F81" s="114"/>
      <c r="G81" s="46"/>
      <c r="H81" s="47"/>
      <c r="I81" s="48"/>
      <c r="K81" s="35"/>
      <c r="L81" s="35"/>
      <c r="M81" s="36"/>
      <c r="N81" s="6"/>
      <c r="O81" s="120"/>
      <c r="P81" s="120"/>
      <c r="Q81" s="120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</row>
    <row r="82" spans="1:34" s="34" customFormat="1">
      <c r="A82" s="6"/>
      <c r="B82" s="43"/>
      <c r="C82" s="43"/>
      <c r="D82" s="43"/>
      <c r="E82" s="44"/>
      <c r="F82" s="114"/>
      <c r="G82" s="46"/>
      <c r="H82" s="47"/>
      <c r="I82" s="48"/>
      <c r="K82" s="35"/>
      <c r="L82" s="35"/>
      <c r="M82" s="36"/>
      <c r="N82" s="6"/>
      <c r="O82" s="120"/>
      <c r="P82" s="120"/>
      <c r="Q82" s="120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</row>
    <row r="83" spans="1:34" s="34" customFormat="1">
      <c r="A83" s="6"/>
      <c r="B83" s="43"/>
      <c r="C83" s="43"/>
      <c r="D83" s="43"/>
      <c r="E83" s="44"/>
      <c r="F83" s="114"/>
      <c r="G83" s="46"/>
      <c r="H83" s="47"/>
      <c r="I83" s="48"/>
      <c r="K83" s="35"/>
      <c r="L83" s="35"/>
      <c r="M83" s="36"/>
      <c r="N83" s="6"/>
      <c r="O83" s="120"/>
      <c r="P83" s="120"/>
      <c r="Q83" s="120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</row>
    <row r="84" spans="1:34" s="34" customFormat="1">
      <c r="A84" s="6"/>
      <c r="B84" s="43"/>
      <c r="C84" s="43"/>
      <c r="D84" s="43"/>
      <c r="E84" s="44"/>
      <c r="F84" s="114"/>
      <c r="G84" s="46"/>
      <c r="H84" s="47"/>
      <c r="I84" s="48"/>
      <c r="K84" s="35"/>
      <c r="L84" s="35"/>
      <c r="M84" s="36"/>
      <c r="N84" s="6"/>
      <c r="O84" s="120"/>
      <c r="P84" s="120"/>
      <c r="Q84" s="120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</row>
    <row r="85" spans="1:34" s="34" customFormat="1">
      <c r="A85" s="6"/>
      <c r="B85" s="43"/>
      <c r="C85" s="43"/>
      <c r="D85" s="43"/>
      <c r="E85" s="44"/>
      <c r="F85" s="114"/>
      <c r="G85" s="46"/>
      <c r="H85" s="47"/>
      <c r="I85" s="48"/>
      <c r="K85" s="35"/>
      <c r="L85" s="35"/>
      <c r="M85" s="36"/>
      <c r="N85" s="6"/>
      <c r="O85" s="120"/>
      <c r="P85" s="120"/>
      <c r="Q85" s="120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</row>
    <row r="86" spans="1:34" s="34" customFormat="1">
      <c r="A86" s="6"/>
      <c r="B86" s="43"/>
      <c r="C86" s="43"/>
      <c r="D86" s="43"/>
      <c r="E86" s="44"/>
      <c r="F86" s="114"/>
      <c r="G86" s="46"/>
      <c r="H86" s="47"/>
      <c r="I86" s="48"/>
      <c r="K86" s="35"/>
      <c r="L86" s="35"/>
      <c r="M86" s="36"/>
      <c r="N86" s="6"/>
      <c r="O86" s="120"/>
      <c r="P86" s="120"/>
      <c r="Q86" s="120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</row>
  </sheetData>
  <mergeCells count="5">
    <mergeCell ref="A12:D12"/>
    <mergeCell ref="E14:G14"/>
    <mergeCell ref="H14:J14"/>
    <mergeCell ref="K14:M14"/>
    <mergeCell ref="O14:Q14"/>
  </mergeCells>
  <conditionalFormatting sqref="AB1:AH1 A1:Z1 D3">
    <cfRule type="cellIs" dxfId="0" priority="1" stopIfTrue="1" operator="lessThan">
      <formula>0</formula>
    </cfRule>
  </conditionalFormatting>
  <pageMargins left="0.19685039370078741" right="0.19685039370078741" top="0.59055118110236227" bottom="0.59055118110236227" header="0.31496062992125984" footer="0.31496062992125984"/>
  <pageSetup paperSize="9" scale="56" fitToHeight="6" orientation="landscape" r:id="rId1"/>
  <headerFooter alignWithMargins="0">
    <oddFooter>&amp;R&amp;8stránka&amp;P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</vt:lpstr>
      <vt:lpstr>SO 02.1. - Výtlačný řad V1</vt:lpstr>
      <vt:lpstr>SO 01.5. - Stoka B</vt:lpstr>
      <vt:lpstr>SO 01.6. - Stoka BA</vt:lpstr>
      <vt:lpstr>SO 01.7. - Stoka BA-1</vt:lpstr>
      <vt:lpstr>SO 01.8. - Stoka BA-1-1</vt:lpstr>
      <vt:lpstr>SO 01.9. - Stoka BA-1-2</vt:lpstr>
      <vt:lpstr>SO 01.10. - Stoka BA-1-3</vt:lpstr>
      <vt:lpstr>SO 07.2 - Přeložka vodovodu BA-</vt:lpstr>
      <vt:lpstr>Rekapitulace!Názvy_tisku</vt:lpstr>
      <vt:lpstr>'SO 01.10. - Stoka BA-1-3'!Názvy_tisku</vt:lpstr>
      <vt:lpstr>'SO 01.5. - Stoka B'!Názvy_tisku</vt:lpstr>
      <vt:lpstr>'SO 01.6. - Stoka BA'!Názvy_tisku</vt:lpstr>
      <vt:lpstr>'SO 01.7. - Stoka BA-1'!Názvy_tisku</vt:lpstr>
      <vt:lpstr>'SO 01.8. - Stoka BA-1-1'!Názvy_tisku</vt:lpstr>
      <vt:lpstr>'SO 01.9. - Stoka BA-1-2'!Názvy_tisku</vt:lpstr>
      <vt:lpstr>'SO 02.1. - Výtlačný řad V1'!Názvy_tisku</vt:lpstr>
      <vt:lpstr>'SO 07.2 - Přeložka vodovodu BA-'!Názvy_tisku</vt:lpstr>
      <vt:lpstr>Rekapitulace!Oblast_tisku</vt:lpstr>
      <vt:lpstr>'SO 01.10. - Stoka BA-1-3'!Oblast_tisku</vt:lpstr>
      <vt:lpstr>'SO 01.5. - Stoka B'!Oblast_tisku</vt:lpstr>
      <vt:lpstr>'SO 01.6. - Stoka BA'!Oblast_tisku</vt:lpstr>
      <vt:lpstr>'SO 01.7. - Stoka BA-1'!Oblast_tisku</vt:lpstr>
      <vt:lpstr>'SO 01.8. - Stoka BA-1-1'!Oblast_tisku</vt:lpstr>
      <vt:lpstr>'SO 01.9. - Stoka BA-1-2'!Oblast_tisku</vt:lpstr>
      <vt:lpstr>'SO 02.1. - Výtlačný řad V1'!Oblast_tisku</vt:lpstr>
      <vt:lpstr>'SO 07.2 - Přeložka vodovodu BA-'!Oblast_tisku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ANTALOVÁ, Zdena</cp:lastModifiedBy>
  <cp:lastPrinted>2023-01-09T14:27:31Z</cp:lastPrinted>
  <dcterms:created xsi:type="dcterms:W3CDTF">2010-04-23T09:15:20Z</dcterms:created>
  <dcterms:modified xsi:type="dcterms:W3CDTF">2023-01-09T14:29:05Z</dcterms:modified>
</cp:coreProperties>
</file>